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420" tabRatio="899" activeTab="15"/>
  </bookViews>
  <sheets>
    <sheet name="mau1a" sheetId="1" r:id="rId1"/>
    <sheet name="mau1b" sheetId="2" r:id="rId2"/>
    <sheet name="mau2" sheetId="3" r:id="rId3"/>
    <sheet name="mau5" sheetId="4" r:id="rId4"/>
    <sheet name="mau6" sheetId="5" r:id="rId5"/>
    <sheet name="mau9" sheetId="6" r:id="rId6"/>
    <sheet name="mau10" sheetId="7" r:id="rId7"/>
    <sheet name="mau11" sheetId="8" r:id="rId8"/>
    <sheet name="mauA" sheetId="9" r:id="rId9"/>
    <sheet name="mauB" sheetId="10" r:id="rId10"/>
    <sheet name="mauC" sheetId="11" r:id="rId11"/>
    <sheet name="mauD" sheetId="12" r:id="rId12"/>
    <sheet name="mauE" sheetId="13" r:id="rId13"/>
    <sheet name="mauF" sheetId="14" r:id="rId14"/>
    <sheet name="DS Đảng viên" sheetId="15" r:id="rId15"/>
    <sheet name="TĐ_NN" sheetId="16" r:id="rId16"/>
    <sheet name="Thong tin don vi" sheetId="17" r:id="rId17"/>
  </sheets>
  <externalReferences>
    <externalReference r:id="rId20"/>
  </externalReferences>
  <definedNames>
    <definedName name="_xlfn.COUNTIFS" hidden="1">#NAME?</definedName>
    <definedName name="bachoc">'Thong tin don vi'!$B$2:$B$108</definedName>
    <definedName name="danhsach">'Thong tin don vi'!$A$2:$A$54</definedName>
    <definedName name="diadanh" localSheetId="15">'[1]Thong tin don vi'!$H$4:$H$13</definedName>
    <definedName name="diadanh">'Thong tin don vi'!#REF!</definedName>
    <definedName name="dobachoc" localSheetId="15">'[1]Thong tin don vi'!$A$2:$B$107</definedName>
    <definedName name="dobachoc">'Thong tin don vi'!#REF!</definedName>
    <definedName name="donvi" localSheetId="15">'[1]Thong tin don vi'!$A$3:$A$107</definedName>
    <definedName name="donvi">'Thong tin don vi'!#REF!</definedName>
    <definedName name="donvi1">'Thong tin don vi'!#REF!</definedName>
    <definedName name="phuongxa">'Thong tin don vi'!$H$3:$H$13</definedName>
    <definedName name="_xlnm.Print_Area" localSheetId="6">'mau10'!$A$1:$I$22</definedName>
    <definedName name="_xlnm.Print_Area" localSheetId="0">'mau1a'!$A$1:$K$28</definedName>
    <definedName name="_xlnm.Print_Area" localSheetId="1">'mau1b'!$A$1:$M$23</definedName>
    <definedName name="_xlnm.Print_Area" localSheetId="2">'mau2'!$A$1:$L$21</definedName>
    <definedName name="_xlnm.Print_Area" localSheetId="3">'mau5'!$A$1:$AK$36</definedName>
    <definedName name="_xlnm.Print_Area" localSheetId="5">'mau9'!$A$1:$L$28</definedName>
    <definedName name="_xlnm.Print_Area" localSheetId="8">'mauA'!$A$1:$AN$36</definedName>
    <definedName name="_xlnm.Print_Area" localSheetId="9">'mauB'!$A$1:$AN$46</definedName>
    <definedName name="_xlnm.Print_Area" localSheetId="10">'mauC'!$A$1:$AK$65</definedName>
    <definedName name="_xlnm.Print_Area" localSheetId="11">'mauD'!$A$1:$Q$36</definedName>
    <definedName name="_xlnm.Print_Area" localSheetId="12">'mauE'!$A$1:$Q$46</definedName>
    <definedName name="_xlnm.Print_Area" localSheetId="13">'mauF'!$A$1:$Q$65</definedName>
    <definedName name="_xlnm.Print_Titles" localSheetId="9">'mauB'!$4:$7</definedName>
    <definedName name="_xlnm.Print_Titles" localSheetId="10">'mauC'!$4:$7</definedName>
    <definedName name="_xlnm.Print_Titles" localSheetId="12">'mauE'!$4:$7</definedName>
    <definedName name="_xlnm.Print_Titles" localSheetId="13">'mauF'!$4:$7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E4" authorId="0">
      <text>
        <r>
          <rPr>
            <b/>
            <sz val="9"/>
            <rFont val="Tahoma"/>
            <family val="2"/>
          </rPr>
          <t>Click vào mũi tên để chọn trường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2"/>
          </rPr>
          <t>Click vào mũi tên để chọn phường, xã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Nhập đầy đủ họ và tên Hiệu trưởng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Nhập đầy đủ họ và tên người lập báo cáo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<sst xmlns="http://schemas.openxmlformats.org/spreadsheetml/2006/main" count="867" uniqueCount="374">
  <si>
    <t>STT</t>
  </si>
  <si>
    <t>THCS</t>
  </si>
  <si>
    <t>KTCN</t>
  </si>
  <si>
    <t>KTNN</t>
  </si>
  <si>
    <t>KTPV</t>
  </si>
  <si>
    <t>GDCD</t>
  </si>
  <si>
    <t>TC</t>
  </si>
  <si>
    <t>CNV</t>
  </si>
  <si>
    <t>MG</t>
  </si>
  <si>
    <t>NT</t>
  </si>
  <si>
    <t>Nữ</t>
  </si>
  <si>
    <t>Số lớp</t>
  </si>
  <si>
    <t>Nhà trẻ</t>
  </si>
  <si>
    <t>Mẫu giáo</t>
  </si>
  <si>
    <t>Tổng cộng</t>
  </si>
  <si>
    <t>Mầm non</t>
  </si>
  <si>
    <t>Người lập bảng</t>
  </si>
  <si>
    <t>SỐ LỚP CỦA KHỐI LỚP</t>
  </si>
  <si>
    <t>SỐ HỌC SINH CỦA KHỐI LỚP</t>
  </si>
  <si>
    <t>Công lập</t>
  </si>
  <si>
    <t>Tiểu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</si>
  <si>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</si>
  <si>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</si>
  <si>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</si>
  <si>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</si>
  <si>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</si>
  <si>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</si>
  <si>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</si>
  <si>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</si>
  <si>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</si>
  <si>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</si>
  <si>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</si>
  <si>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</si>
  <si>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</si>
  <si>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</si>
  <si>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PHÂN
 LOẠI</t>
  </si>
  <si>
    <t>GIÁO VIÊN TRỰC TIẾP DẠY LỚP CẤP 2</t>
  </si>
  <si>
    <t>TỔNG SỐ</t>
  </si>
  <si>
    <t>TỔNG SỐ CHIA RA</t>
  </si>
  <si>
    <t>GHI CHÚ</t>
  </si>
  <si>
    <t>Tổng số</t>
  </si>
  <si>
    <t>Đảng viên toàn đơn vị đến thời điểm báo cáo đợt này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</si>
  <si>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</si>
  <si>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</si>
  <si>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</si>
  <si>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</si>
  <si>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</si>
  <si>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</si>
  <si>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DANH SÁCH ĐẢNG VIÊN MỚI PHÁT TRIỂN, CHUYỂN ĐẾN, CHUYỂN ĐI (Trong đợt báo cáo)</t>
  </si>
  <si>
    <t>Sơ cấp</t>
  </si>
  <si>
    <t>12+2</t>
  </si>
  <si>
    <t>Lý</t>
  </si>
  <si>
    <t>Hóa</t>
  </si>
  <si>
    <t>Sinh</t>
  </si>
  <si>
    <t>Văn</t>
  </si>
  <si>
    <t>Sử</t>
  </si>
  <si>
    <t>Địa</t>
  </si>
  <si>
    <t>Mẫu B</t>
  </si>
  <si>
    <t>Chuyên môn</t>
  </si>
  <si>
    <t>Tin học</t>
  </si>
  <si>
    <t>Ngoại ngữ</t>
  </si>
  <si>
    <t>Chính trị</t>
  </si>
  <si>
    <t>A</t>
  </si>
  <si>
    <t>B</t>
  </si>
  <si>
    <t>C</t>
  </si>
  <si>
    <t>CC</t>
  </si>
  <si>
    <t>Mẫu C</t>
  </si>
  <si>
    <t>12+1</t>
  </si>
  <si>
    <t>9+3</t>
  </si>
  <si>
    <t>Thể dục</t>
  </si>
  <si>
    <t>Anh văn</t>
  </si>
  <si>
    <t>Mẫu D</t>
  </si>
  <si>
    <t>Mẫu A</t>
  </si>
  <si>
    <t>Dưới
 9+3</t>
  </si>
  <si>
    <t>- Văn thư</t>
  </si>
  <si>
    <t>- Kế toán</t>
  </si>
  <si>
    <t>Trong đó bán trú</t>
  </si>
  <si>
    <t xml:space="preserve">Số học sinh </t>
  </si>
  <si>
    <t>LOẠI HÌNH TRƯỜNG</t>
  </si>
  <si>
    <t>Nhóm trẻ</t>
  </si>
  <si>
    <t xml:space="preserve">……………., ngày ……..tháng……năm …..... </t>
  </si>
  <si>
    <t>* Lưu ý: đối với các trường ngoài công lập có phép và chưa có phép, mỗi loại hình
 cũng báo cáo riêng một biểu mẫu giống như loại hình trường công lập</t>
  </si>
  <si>
    <t>Tổng số trường</t>
  </si>
  <si>
    <t>Cộng cấp 2</t>
  </si>
  <si>
    <t>Toán</t>
  </si>
  <si>
    <t>Biên chế, HĐ dài hạn</t>
  </si>
  <si>
    <t>Công tác khác</t>
  </si>
  <si>
    <t>Biên chế, Hợp đồng dài hạn</t>
  </si>
  <si>
    <t>PHÂN LOẠI</t>
  </si>
  <si>
    <t>Đảng viên báo cáo đợt trước</t>
  </si>
  <si>
    <t>Dạy lớp
 NT</t>
  </si>
  <si>
    <t>Dạy lớp
MG</t>
  </si>
  <si>
    <t>Dạy lớp
cấp 1</t>
  </si>
  <si>
    <t>Dạy lớp
cấp 2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</si>
  <si>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</si>
  <si>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</si>
  <si>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</si>
  <si>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</si>
  <si>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</si>
  <si>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</si>
  <si>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</si>
  <si>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</si>
  <si>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</si>
  <si>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</si>
  <si>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</si>
  <si>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</si>
  <si>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</si>
  <si>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</si>
  <si>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</si>
  <si>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</si>
  <si>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>Mẫu E</t>
  </si>
  <si>
    <t>Mẫu F</t>
  </si>
  <si>
    <t>HT</t>
  </si>
  <si>
    <t>PHT 
Cấp 1</t>
  </si>
  <si>
    <t>PHT Cấp 2</t>
  </si>
  <si>
    <t>Dạy lớp cấp 1</t>
  </si>
  <si>
    <t>Dạy lớp cấp 2</t>
  </si>
  <si>
    <t>Thiết
bị</t>
  </si>
  <si>
    <t>Phổ cập 
GD</t>
  </si>
  <si>
    <t xml:space="preserve">TPT
 Đội
</t>
  </si>
  <si>
    <t>Y 
tế</t>
  </si>
  <si>
    <t>P. Nghe
 nhìn</t>
  </si>
  <si>
    <t>P.
Vi 
tính</t>
  </si>
  <si>
    <t>P. Lý</t>
  </si>
  <si>
    <t>P.
Hoá</t>
  </si>
  <si>
    <t>P.
Sinh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</si>
  <si>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</si>
  <si>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</si>
  <si>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</si>
  <si>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</si>
  <si>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</si>
  <si>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</si>
  <si>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</si>
  <si>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</si>
  <si>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</si>
  <si>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</si>
  <si>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</si>
  <si>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</si>
  <si>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>Chưa qua 
đ.tạo</t>
  </si>
  <si>
    <t>- Phổ cập GD</t>
  </si>
  <si>
    <t>- TPT Đội</t>
  </si>
  <si>
    <t>- Phòng Nghe nhìn</t>
  </si>
  <si>
    <t>- Phòng Vi tính</t>
  </si>
  <si>
    <t>- Thư viện</t>
  </si>
  <si>
    <t>- Thiết bị</t>
  </si>
  <si>
    <t>Cao đẳng</t>
  </si>
  <si>
    <t>Đại học</t>
  </si>
  <si>
    <t>Trung cấp</t>
  </si>
  <si>
    <t>- GV Toán</t>
  </si>
  <si>
    <t>- GV Lý</t>
  </si>
  <si>
    <t>- GV Hóa</t>
  </si>
  <si>
    <t>- GV Sinh</t>
  </si>
  <si>
    <t>- GV KTNN</t>
  </si>
  <si>
    <t>- GV KTPV</t>
  </si>
  <si>
    <t>- GV KTCN</t>
  </si>
  <si>
    <t>- GV Văn</t>
  </si>
  <si>
    <t>- GV Sử</t>
  </si>
  <si>
    <t>- GV Địa</t>
  </si>
  <si>
    <t>- GV GDCD</t>
  </si>
  <si>
    <t>- GV Nhạc</t>
  </si>
  <si>
    <t>- GV Họa</t>
  </si>
  <si>
    <t>- Hiệu trưởng</t>
  </si>
  <si>
    <t>- Phó Hiệu trưởng</t>
  </si>
  <si>
    <t>- GV dạy lớp</t>
  </si>
  <si>
    <t>- GV Thể dục</t>
  </si>
  <si>
    <t>- GV Tin học</t>
  </si>
  <si>
    <t>- GV Nhóm trẻ</t>
  </si>
  <si>
    <t>- GV Mẫu giáo</t>
  </si>
  <si>
    <t>- GV Tiếng Anh</t>
  </si>
  <si>
    <t>TRÌNH ĐỘ</t>
  </si>
  <si>
    <t>CHỨC DANH</t>
  </si>
  <si>
    <t>- Công tác khác</t>
  </si>
  <si>
    <t>- Phòng Lý</t>
  </si>
  <si>
    <t>- Phòng Hóa</t>
  </si>
  <si>
    <t>- Phòng Sinh</t>
  </si>
  <si>
    <t>- Bí thư Đoàn</t>
  </si>
  <si>
    <t>- Giáo vụ</t>
  </si>
  <si>
    <t>PHT
MN</t>
  </si>
  <si>
    <t>Thủ quỹ</t>
  </si>
  <si>
    <t>Bồi dưỡng</t>
  </si>
  <si>
    <t>Cử nhân</t>
  </si>
  <si>
    <t>Giám thị</t>
  </si>
  <si>
    <t>- Thông tin DL</t>
  </si>
  <si>
    <t>- Giám thị</t>
  </si>
  <si>
    <t>Thông
tin
dữ
liệu</t>
  </si>
  <si>
    <t>Mẫu 5</t>
  </si>
  <si>
    <t>Mẫu 2</t>
  </si>
  <si>
    <t>Mẫu 1b</t>
  </si>
  <si>
    <t>Mẫu 1a</t>
  </si>
  <si>
    <t>Mẫu 6</t>
  </si>
  <si>
    <t>Mẫu 9</t>
  </si>
  <si>
    <t>Mẫu 10</t>
  </si>
  <si>
    <t>Mẫu 11</t>
  </si>
  <si>
    <t>Thạc sĩ</t>
  </si>
  <si>
    <t>Tiến sĩ</t>
  </si>
  <si>
    <t>Trong đó 2 buổi/ngày</t>
  </si>
  <si>
    <t xml:space="preserve">Trung cấp </t>
  </si>
  <si>
    <t>ĐANG THEO HỌC (VỀ CHUYÊN MÔN)</t>
  </si>
  <si>
    <t>KTV</t>
  </si>
  <si>
    <t>Cấp dưỡng</t>
  </si>
  <si>
    <t>Bảo mẫu</t>
  </si>
  <si>
    <t>Phục vụ</t>
  </si>
  <si>
    <t>Hiệu trưởng</t>
  </si>
  <si>
    <t>Phó Hiệu trưởng</t>
  </si>
  <si>
    <t>Ngày vào ngành</t>
  </si>
  <si>
    <t>Ngày vào đảng dự bị</t>
  </si>
  <si>
    <t>Ngày vào đảng chính thức</t>
  </si>
  <si>
    <t>HIỆU TRƯỞNG</t>
  </si>
  <si>
    <t>Tên Trường viết in hoa</t>
  </si>
  <si>
    <t>Bậc học</t>
  </si>
  <si>
    <t>KHAI BÁO THÔNG TIN</t>
  </si>
  <si>
    <t>PHÒNG GIÁO DỤC VÀ ĐÀO TẠO</t>
  </si>
  <si>
    <t>PGD</t>
  </si>
  <si>
    <t>TRƯỜNG MẦM NON HOA CÚC 1</t>
  </si>
  <si>
    <t>MN</t>
  </si>
  <si>
    <t>Tên đơn vị</t>
  </si>
  <si>
    <t>TRƯỜNG MẪU GIÁO HOA CÚC 2</t>
  </si>
  <si>
    <t>TRƯỜNG MẪU GIÁO HOA CÚC 4</t>
  </si>
  <si>
    <t>TRƯỜNG MẪU GIÁO HOA CÚC 3</t>
  </si>
  <si>
    <t>Hưng Định</t>
  </si>
  <si>
    <t>TRƯỜNG MẦM NON HOA CÚC 5</t>
  </si>
  <si>
    <t>Họ và tên Hiệu trưởng</t>
  </si>
  <si>
    <t>TRƯỜNG MẦM NON HOA CÚC 6</t>
  </si>
  <si>
    <t>TRƯỜNG MẪU GIÁO HOA CÚC 7</t>
  </si>
  <si>
    <t>Họ và tên người lập báo cáo</t>
  </si>
  <si>
    <t>TRƯỜNG MẪU GIÁO HOA CÚC 8</t>
  </si>
  <si>
    <t>TRƯỜNG MẦM NON HOA MAI 1</t>
  </si>
  <si>
    <t>TRƯỜNG MẪU GIÁO HOA MAI 2</t>
  </si>
  <si>
    <t>TRƯỜNG MẦM NON HOA MAI 3</t>
  </si>
  <si>
    <t>TRƯỜNG MẪU GIÁO HOA MAI 4</t>
  </si>
  <si>
    <t>TRƯỜNG MẪU GIÁO HOA MAI 5</t>
  </si>
  <si>
    <t>TRƯỜNG TIỂU HỌC VĨNH PHÚ</t>
  </si>
  <si>
    <t>TH</t>
  </si>
  <si>
    <t>TRƯỜNG TIỂU HỌC PHÚ LONG</t>
  </si>
  <si>
    <t>TRƯỜNG TIỂU HỌC TRẦN QUỐC TOẢN</t>
  </si>
  <si>
    <t>TRƯỜNG TIỂU HỌC PHAN CHU TRINH</t>
  </si>
  <si>
    <t>TRƯỜNG TIỂU HỌC LÁI THIÊU</t>
  </si>
  <si>
    <t>TRƯỜNG TIỂU HỌC BÌNH HÒA</t>
  </si>
  <si>
    <t>TRƯỜNG TIỂU HỌC BÌNH NHÂM</t>
  </si>
  <si>
    <t>TRƯỜNG TIỂU HỌC HƯNG ĐỊNH</t>
  </si>
  <si>
    <t>TRƯỜNG TIỂU HỌC HƯNG LỘC</t>
  </si>
  <si>
    <t>TRƯỜNG TIỂU HỌC AN PHÚ</t>
  </si>
  <si>
    <t>TRƯỜNG TIỂU HỌC TUY AN</t>
  </si>
  <si>
    <t>TRƯỜNG TIỂU HỌC BÌNH CHUẨN</t>
  </si>
  <si>
    <t>TRƯỜNG TIỂU HỌC BÌNH QUỚI</t>
  </si>
  <si>
    <t>TRƯỜNG TIỂU HỌC BÌNH THUẬN</t>
  </si>
  <si>
    <t>TRƯỜNG TIỂU HỌC AN THẠNH</t>
  </si>
  <si>
    <t>TRƯỜNG TIỂU HỌC LƯƠNG THẾ VINH</t>
  </si>
  <si>
    <t>TRƯỜNG TIỂU HỌC LÝ TỰ TRỌNG</t>
  </si>
  <si>
    <t>TRƯỜNG TIỂU HỌC AN SƠN</t>
  </si>
  <si>
    <t>TRƯỜNG TRUNG HỌC CƠ SỞ BÌNH CHUẨN</t>
  </si>
  <si>
    <t>TRƯỜNG TRUNG HỌC CƠ SỞ CHÂU VĂN LIÊM</t>
  </si>
  <si>
    <t>TRƯỜNG TRUNG HỌC CƠ SỞ NGUYỄN THÁI BÌNH</t>
  </si>
  <si>
    <t>TRƯỜNG TRUNG HỌC CƠ SỞ NGUYỄN VĂN TIẾT</t>
  </si>
  <si>
    <t>TRƯỜNG TRUNG HỌC CƠ SỞ NGUYỄN VĂN TRỖI</t>
  </si>
  <si>
    <t>TRƯỜNG TRUNG HỌC CƠ SỞ PHÚ LONG</t>
  </si>
  <si>
    <t>TRƯỜNG TRUNG HỌC CƠ SỞ TÂN THỚI</t>
  </si>
  <si>
    <t>TRƯỜNG TRUNG HỌC CƠ SỞ TRỊNH HOÀI ĐỨC</t>
  </si>
  <si>
    <t>Xã phường</t>
  </si>
  <si>
    <t>Vĩnh Phú</t>
  </si>
  <si>
    <t>Lái Thiêu</t>
  </si>
  <si>
    <t>Bình Hòa</t>
  </si>
  <si>
    <t>Bình Nhâm</t>
  </si>
  <si>
    <t>An Thạnh</t>
  </si>
  <si>
    <t>Bình Chuẩn</t>
  </si>
  <si>
    <t>Thuận Giao</t>
  </si>
  <si>
    <t>An Phú</t>
  </si>
  <si>
    <t>An Sơn</t>
  </si>
  <si>
    <t>TRƯỜNG MẪU GIÁO HOA CÚC 9</t>
  </si>
  <si>
    <t>Mầm non (dành cho các trường mầm non công lập, ngoài công lập và nhóm trẻ có phép ngoài công lập)</t>
  </si>
  <si>
    <t>Mẫu giáo (Dành cho các trường mẫu giáo công lập và ngoài công lập)</t>
  </si>
  <si>
    <t>Địa chỉ xã, phường của trường trú đóng</t>
  </si>
  <si>
    <t>Tổng số học sinh toàn trường</t>
  </si>
  <si>
    <t>Số học sinh vừa học 02 buổi/ngày vừa bán trú</t>
  </si>
  <si>
    <t>Nữ học sinh học vừa học 02 buổi/ngày vừa bán trú</t>
  </si>
  <si>
    <t>Số học sinh chỉ học 02 buổi/ngày (không tham gia bán trú)</t>
  </si>
  <si>
    <t>Tổng số học sinh học 01 buổi/ngày</t>
  </si>
  <si>
    <t>Nữ học sinh học 01 buổi/ngày</t>
  </si>
  <si>
    <t>Tổng số Nữ học sinh toàn trường</t>
  </si>
  <si>
    <t>Nữ học sinh chỉ học 02 buổi/ngày (không tham gia bán trú)</t>
  </si>
  <si>
    <t>Trong đó bán trú (vừa học 2 buổi/ ngày vừa tham gia bán trú)</t>
  </si>
  <si>
    <t>Nữ  (vừa học 2 buổi/ ngày vừa tham gia bán trú)</t>
  </si>
  <si>
    <t>Trong đó 2 buổi/ngày (không tham gia bán trú)</t>
  </si>
  <si>
    <t>Nữ  (không tham gia bán trú)</t>
  </si>
  <si>
    <t>Tiếng Nhật</t>
  </si>
  <si>
    <t>Trong đó mới phát triển (tính từ sau đợt báo cáo trước đến nay)</t>
  </si>
  <si>
    <t>- Bảo mẫu</t>
  </si>
  <si>
    <t>- GV Tiếng Nhật</t>
  </si>
  <si>
    <t>Ghi chú (ghi rõ các trường hợp trường khác chuyển đến tính từ đợt báo cáo trước đến nay)</t>
  </si>
  <si>
    <t>CĐ</t>
  </si>
  <si>
    <t>ĐH</t>
  </si>
  <si>
    <t>B1</t>
  </si>
  <si>
    <t>B2</t>
  </si>
  <si>
    <t>Ths</t>
  </si>
  <si>
    <t>ThS</t>
  </si>
  <si>
    <t>Đang học TCCT</t>
  </si>
  <si>
    <t>TS</t>
  </si>
  <si>
    <t>PHÒNG GIÁO DỤC VÀ ĐÀO TẠO THỊ XÃ THUẬN AN</t>
  </si>
  <si>
    <t>Mẫu TĐ_NN</t>
  </si>
  <si>
    <t>DANH SÁCH TRÌNH ĐỘ GIÁO VIÊN GIẢNG DẠY TIẾNG ANH</t>
  </si>
  <si>
    <t xml:space="preserve">(Kèm theo Công văn số 1432 /SGDĐT-TCCB ngày  26 /8/2015 về việc báo cáo thống kê định kỳ đợt 1 về công tác tổ chức cán bộ năm học 2015-2016)
</t>
  </si>
  <si>
    <t>GIÁO VIÊN TIẾNG ANH CẤP TIỂU HỌC</t>
  </si>
  <si>
    <t>Stt</t>
  </si>
  <si>
    <t>Năm sinh</t>
  </si>
  <si>
    <t>Trình độ chuyên môn</t>
  </si>
  <si>
    <t>Trình độ theo Khung tham chiếu trình độ ngôn ngữ chung Châu Âu</t>
  </si>
  <si>
    <t>Năm đạt được trình độ</t>
  </si>
  <si>
    <r>
      <t xml:space="preserve">Chứng chỉ Ngoại ngữ Quốc tế </t>
    </r>
    <r>
      <rPr>
        <b/>
        <u val="single"/>
        <sz val="11"/>
        <color indexed="8"/>
        <rFont val="Times New Roman"/>
        <family val="1"/>
      </rPr>
      <t>tương đương</t>
    </r>
    <r>
      <rPr>
        <sz val="11"/>
        <color indexed="8"/>
        <rFont val="Times New Roman"/>
        <family val="1"/>
      </rPr>
      <t xml:space="preserve"> (TOEIC, IELTS, TOEFL và các văn bằng chứng chỉ giảng dạy của Cambridge English)</t>
    </r>
  </si>
  <si>
    <t>Đạt chuẩn theo quy định đối với cấp Tiểu học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</si>
  <si>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</si>
  <si>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</si>
  <si>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</si>
  <si>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</si>
  <si>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</si>
  <si>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</si>
  <si>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</si>
  <si>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</si>
  <si>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</si>
  <si>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</si>
  <si>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Nguyễn Thị A</t>
  </si>
  <si>
    <t>x</t>
  </si>
  <si>
    <t>Phạm Văn B</t>
  </si>
  <si>
    <t>IELTS 5.0</t>
  </si>
  <si>
    <t>?</t>
  </si>
  <si>
    <t>GIÁO VIÊN TIẾNG ANH CẤP THCS</t>
  </si>
  <si>
    <r>
      <t xml:space="preserve">Chứng chỉ Ngoại ngữ Quốc tế </t>
    </r>
    <r>
      <rPr>
        <b/>
        <u val="single"/>
        <sz val="11"/>
        <color indexed="8"/>
        <rFont val="Times New Roman"/>
        <family val="1"/>
      </rPr>
      <t xml:space="preserve">tương đương </t>
    </r>
    <r>
      <rPr>
        <sz val="11"/>
        <color indexed="8"/>
        <rFont val="Times New Roman"/>
        <family val="1"/>
      </rPr>
      <t>(TOEIC, IELTS, TOEFL và các văn bằng chứng chỉ giảng dạy của Cambridge English)</t>
    </r>
  </si>
  <si>
    <t>Đạt chuẩn theo quy định đối với cấp THCS</t>
  </si>
  <si>
    <t>Trong đó:</t>
  </si>
  <si>
    <t>- Mục (2): Danh sách tên giáo viên giảng dạy tiếng Anh tại đơn vị</t>
  </si>
  <si>
    <t>- Mục (5): Ghi rõ trình độ "A1", "A2", "B1",…</t>
  </si>
  <si>
    <t>- Mục (6): Ghi rõ năm đạt được trình độ tại Mục (5)</t>
  </si>
  <si>
    <t>- Mục (7): Ghi rõ tên chứng chỉ kèm số điểm đạt được. Ví dụ: "Toiec 450", "IELTS 5.0", …</t>
  </si>
  <si>
    <t>- Mục (8): Ghi rõ năm đạt được trình độ tại Mục (7)</t>
  </si>
  <si>
    <t xml:space="preserve">- Mục (9): Đánh dấu "x" nếu trình độ đủ chuẩn theo quy định của từng cấp giảng dạy. </t>
  </si>
  <si>
    <t xml:space="preserve">       '- Đối với giáo viên giảng dạy cấp Tiểu học: Yêu cầu trình độ từ IELTS 5.0 trở lên.</t>
  </si>
  <si>
    <t xml:space="preserve">       '- Đối với giáo viên giảng dạy cấp THCS: Yêu cầu trình độ từ B2 theo KTCTĐNNCCA  hoặc các Chứng chỉ ngoại ngữ Quốc tến tương đương trở lên.</t>
  </si>
  <si>
    <t xml:space="preserve">       '- Đối với giáo viên giảng dạy cấp THPT, GDTX, TCCN: Yêu cầu trình độ từ C1 theo KTCTĐNNCCA  hoặc các Chứng chỉ ngoại ngữ Quốc tế
tương đương trở lên.</t>
  </si>
  <si>
    <r>
      <rPr>
        <u val="single"/>
        <sz val="11"/>
        <color indexed="8"/>
        <rFont val="Times New Roman"/>
        <family val="1"/>
      </rPr>
      <t>Lưu ý</t>
    </r>
    <r>
      <rPr>
        <sz val="11"/>
        <color indexed="8"/>
        <rFont val="Times New Roman"/>
        <family val="1"/>
      </rPr>
      <t>: Chứng chỉ Ngoại ngữ Quốc tế tương đương các đơn vị tham khảo theo biểu mẫu CC_TĐ</t>
    </r>
  </si>
  <si>
    <t>CHỨNG CHỈ NGOẠI NGỮ QUỐC TẾ TƯƠNG ĐƯƠNG
 KHUNG THAM CHIẾU TRÌNH ĐỘ NGÔN NGỮ CHUNG CHÂU ÂU</t>
  </si>
  <si>
    <t xml:space="preserve">(Kèm theo Công văn số         /SGDĐT-TCCB ngày      /8/2015 về việc báo cáo thống kê định kỳ đợt 1 về công tác tổ chức cán bộ năm học 2015-2016)
</t>
  </si>
  <si>
    <t>01</t>
  </si>
  <si>
    <t>02</t>
  </si>
  <si>
    <t>03</t>
  </si>
  <si>
    <t>ĐẢNG VIÊN MỚI PHÁT TRIỂN</t>
  </si>
  <si>
    <t>CHUYỂN ĐI - CHUYỂN ĐẾN NGOÀI THỊ XÃ THUẬN AN</t>
  </si>
  <si>
    <t>ĐẢNG VIÊN NGHỈ HƯU, NGHỈ VIỆC, XIN RA KHỎI ĐẢNG</t>
  </si>
  <si>
    <t>TRƯỜNG MẦM NON BÌNH HÒA</t>
  </si>
  <si>
    <t>TRƯỜNG TIỂU HỌC TÂN THỚI</t>
  </si>
  <si>
    <t>TRƯỜNG TIỂU HỌC BÌNH HÒA 2</t>
  </si>
  <si>
    <t>TRƯỜNG TIỂU HỌC LÊ THỊ TRUNG</t>
  </si>
  <si>
    <t>TRƯỜNG TIỂU HỌC THUẬN GIAO</t>
  </si>
  <si>
    <t>TRƯỜNG TIỂU HỌC HỒ VĂN MÊN</t>
  </si>
  <si>
    <t>TRƯỜNG TRUNG HỌC CƠ SỞ NGUYỄN TRUNG TRỰC</t>
  </si>
  <si>
    <t>TRƯỜNG TRUNG HỌC CƠ SỞ NGUYỄN TRƯỜNG TỘ</t>
  </si>
  <si>
    <t>Hợp đồng có thời hạn  (01 năm)</t>
  </si>
  <si>
    <t>HĐ có thời hạn (01 năm)</t>
  </si>
  <si>
    <t>TRƯỜNG TIỂU HỌC THUẬN GIAO 2</t>
  </si>
  <si>
    <t>TRƯỜNG TRUNG HỌC CƠ SỞ TRẦN ĐẠI NGHĨA</t>
  </si>
  <si>
    <t>TRƯỜNG TRUNG HỌC CƠ SỞ THUẬN GIAO</t>
  </si>
  <si>
    <t>CHUYỂN ĐI CHUYỂN ĐẾN TRONG THỊ XÃ THUẬN AN (lập danh sách tại mẫu này nhưng không báo cáo số liệu vào mẫu 9)</t>
  </si>
  <si>
    <t>Tháng sinh</t>
  </si>
  <si>
    <t>Tháng vào ngành</t>
  </si>
  <si>
    <t>Năm vào ngành</t>
  </si>
  <si>
    <t>Tháng vào đảng dự bị</t>
  </si>
  <si>
    <t>Năm vào đảng dự bị</t>
  </si>
  <si>
    <t>Năm vào đảng chính thức</t>
  </si>
  <si>
    <t>Tháng vào đảng chính thức</t>
  </si>
  <si>
    <t>Cơ bản</t>
  </si>
  <si>
    <t>Nâng cao</t>
  </si>
  <si>
    <t>Giới tính</t>
  </si>
  <si>
    <t>A1</t>
  </si>
  <si>
    <t>A2</t>
  </si>
  <si>
    <t>C1</t>
  </si>
  <si>
    <t>C2</t>
  </si>
</sst>
</file>

<file path=xl/styles.xml><?xml version="1.0" encoding="utf-8"?>
<styleSheet xmlns="http://schemas.openxmlformats.org/spreadsheetml/2006/main">
  <numFmts count="30">
    <numFmt numFmtId="5" formatCode="&quot;VNĐ&quot;#,##0_);\(&quot;VNĐ&quot;#,##0\)"/>
    <numFmt numFmtId="6" formatCode="&quot;VNĐ&quot;#,##0_);[Red]\(&quot;VNĐ&quot;#,##0\)"/>
    <numFmt numFmtId="7" formatCode="&quot;VNĐ&quot;#,##0.00_);\(&quot;VNĐ&quot;#,##0.00\)"/>
    <numFmt numFmtId="8" formatCode="&quot;VNĐ&quot;#,##0.00_);[Red]\(&quot;VNĐ&quot;#,##0.00\)"/>
    <numFmt numFmtId="42" formatCode="_(&quot;VNĐ&quot;* #,##0_);_(&quot;VNĐ&quot;* \(#,##0\);_(&quot;VNĐ&quot;* &quot;-&quot;_);_(@_)"/>
    <numFmt numFmtId="41" formatCode="_(* #,##0_);_(* \(#,##0\);_(* &quot;-&quot;_);_(@_)"/>
    <numFmt numFmtId="44" formatCode="_(&quot;VNĐ&quot;* #,##0.00_);_(&quot;VNĐ&quot;* \(#,##0.00\);_(&quot;VNĐ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ñ&quot;;\-#,##0\ &quot;ñ&quot;"/>
    <numFmt numFmtId="171" formatCode="#,##0\ &quot;ñ&quot;;[Red]\-#,##0\ &quot;ñ&quot;"/>
    <numFmt numFmtId="172" formatCode="#,##0.00\ &quot;ñ&quot;;\-#,##0.00\ &quot;ñ&quot;"/>
    <numFmt numFmtId="173" formatCode="#,##0.00\ &quot;ñ&quot;;[Red]\-#,##0.00\ &quot;ñ&quot;"/>
    <numFmt numFmtId="174" formatCode="_-* #,##0\ &quot;ñ&quot;_-;\-* #,##0\ &quot;ñ&quot;_-;_-* &quot;-&quot;\ &quot;ñ&quot;_-;_-@_-"/>
    <numFmt numFmtId="175" formatCode="_-* #,##0\ _ñ_-;\-* #,##0\ _ñ_-;_-* &quot;-&quot;\ _ñ_-;_-@_-"/>
    <numFmt numFmtId="176" formatCode="_-* #,##0.00\ &quot;ñ&quot;_-;\-* #,##0.00\ &quot;ñ&quot;_-;_-* &quot;-&quot;??\ &quot;ñ&quot;_-;_-@_-"/>
    <numFmt numFmtId="177" formatCode="_-* #,##0.00\ _ñ_-;\-* #,##0.00\ _ñ_-;_-* &quot;-&quot;??\ _ñ_-;_-@_-"/>
    <numFmt numFmtId="178" formatCode="00"/>
    <numFmt numFmtId="179" formatCode="0.0000"/>
    <numFmt numFmtId="180" formatCode="0;\-0;;@"/>
    <numFmt numFmtId="181" formatCode="m/yyyy"/>
    <numFmt numFmtId="182" formatCode="mm/yyyy"/>
    <numFmt numFmtId="183" formatCode="0.0"/>
    <numFmt numFmtId="184" formatCode="_-* #,##0.0\ _ñ_-;\-* #,##0.0\ _ñ_-;_-* &quot;-&quot;??\ _ñ_-;_-@_-"/>
    <numFmt numFmtId="185" formatCode="_-* #,##0\ _ñ_-;\-* #,##0\ _ñ_-;_-* &quot;-&quot;??\ _ñ_-;_-@_-"/>
  </numFmts>
  <fonts count="134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53"/>
      <name val="Times New Roman"/>
      <family val="1"/>
    </font>
    <font>
      <sz val="13"/>
      <color indexed="30"/>
      <name val="Times New Roman"/>
      <family val="1"/>
    </font>
    <font>
      <sz val="13"/>
      <color indexed="53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62"/>
      <name val="Times New Roman"/>
      <family val="1"/>
    </font>
    <font>
      <b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9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theme="9" tint="-0.24997000396251678"/>
      <name val="Times New Roman"/>
      <family val="1"/>
    </font>
    <font>
      <sz val="13"/>
      <color rgb="FF0070C0"/>
      <name val="Times New Roman"/>
      <family val="1"/>
    </font>
    <font>
      <sz val="13"/>
      <color theme="9" tint="-0.24997000396251678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12"/>
      <color theme="9" tint="-0.24997000396251678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6" tint="-0.4999699890613556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Vni-times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19" fillId="0" borderId="0">
      <alignment/>
      <protection/>
    </xf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94" fillId="26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7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59" applyFont="1" applyAlignment="1">
      <alignment vertical="center"/>
      <protection/>
    </xf>
    <xf numFmtId="0" fontId="98" fillId="0" borderId="0" xfId="61" applyFont="1">
      <alignment/>
      <protection/>
    </xf>
    <xf numFmtId="0" fontId="99" fillId="0" borderId="18" xfId="61" applyFont="1" applyBorder="1" applyAlignment="1">
      <alignment horizontal="center" vertical="center" wrapText="1"/>
      <protection/>
    </xf>
    <xf numFmtId="0" fontId="99" fillId="0" borderId="19" xfId="61" applyFont="1" applyBorder="1" applyAlignment="1">
      <alignment horizontal="center" vertical="center" wrapText="1"/>
      <protection/>
    </xf>
    <xf numFmtId="0" fontId="99" fillId="0" borderId="20" xfId="61" applyFont="1" applyBorder="1" applyAlignment="1">
      <alignment horizontal="center" vertical="center" wrapText="1"/>
      <protection/>
    </xf>
    <xf numFmtId="0" fontId="98" fillId="0" borderId="0" xfId="61" applyFont="1" applyAlignment="1">
      <alignment horizontal="center" vertical="center" wrapText="1"/>
      <protection/>
    </xf>
    <xf numFmtId="0" fontId="98" fillId="0" borderId="21" xfId="61" applyFont="1" applyBorder="1">
      <alignment/>
      <protection/>
    </xf>
    <xf numFmtId="0" fontId="98" fillId="0" borderId="22" xfId="61" applyFont="1" applyBorder="1">
      <alignment/>
      <protection/>
    </xf>
    <xf numFmtId="0" fontId="98" fillId="0" borderId="23" xfId="61" applyFont="1" applyBorder="1">
      <alignment/>
      <protection/>
    </xf>
    <xf numFmtId="0" fontId="98" fillId="0" borderId="17" xfId="61" applyFont="1" applyBorder="1">
      <alignment/>
      <protection/>
    </xf>
    <xf numFmtId="0" fontId="98" fillId="0" borderId="15" xfId="61" applyFont="1" applyBorder="1">
      <alignment/>
      <protection/>
    </xf>
    <xf numFmtId="0" fontId="98" fillId="0" borderId="14" xfId="61" applyFont="1" applyBorder="1">
      <alignment/>
      <protection/>
    </xf>
    <xf numFmtId="0" fontId="98" fillId="0" borderId="24" xfId="61" applyFont="1" applyBorder="1">
      <alignment/>
      <protection/>
    </xf>
    <xf numFmtId="0" fontId="98" fillId="0" borderId="13" xfId="61" applyFont="1" applyBorder="1">
      <alignment/>
      <protection/>
    </xf>
    <xf numFmtId="0" fontId="98" fillId="0" borderId="11" xfId="61" applyFont="1" applyBorder="1">
      <alignment/>
      <protection/>
    </xf>
    <xf numFmtId="0" fontId="21" fillId="0" borderId="0" xfId="59" applyFont="1" applyAlignment="1">
      <alignment vertical="center"/>
      <protection/>
    </xf>
    <xf numFmtId="0" fontId="100" fillId="0" borderId="19" xfId="60" applyFont="1" applyBorder="1" applyAlignment="1">
      <alignment horizontal="center"/>
      <protection/>
    </xf>
    <xf numFmtId="0" fontId="100" fillId="0" borderId="20" xfId="60" applyFont="1" applyBorder="1" applyAlignment="1">
      <alignment horizontal="center"/>
      <protection/>
    </xf>
    <xf numFmtId="0" fontId="98" fillId="0" borderId="0" xfId="60" applyFont="1">
      <alignment/>
      <protection/>
    </xf>
    <xf numFmtId="0" fontId="99" fillId="0" borderId="0" xfId="60" applyFont="1" applyAlignment="1">
      <alignment horizontal="center"/>
      <protection/>
    </xf>
    <xf numFmtId="0" fontId="21" fillId="0" borderId="22" xfId="60" applyFont="1" applyBorder="1">
      <alignment/>
      <protection/>
    </xf>
    <xf numFmtId="0" fontId="21" fillId="0" borderId="23" xfId="60" applyFont="1" applyBorder="1">
      <alignment/>
      <protection/>
    </xf>
    <xf numFmtId="0" fontId="98" fillId="0" borderId="15" xfId="60" applyFont="1" applyBorder="1">
      <alignment/>
      <protection/>
    </xf>
    <xf numFmtId="0" fontId="98" fillId="0" borderId="14" xfId="60" applyFont="1" applyBorder="1">
      <alignment/>
      <protection/>
    </xf>
    <xf numFmtId="0" fontId="98" fillId="32" borderId="0" xfId="6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25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28" xfId="0" applyFont="1" applyFill="1" applyBorder="1" applyAlignment="1">
      <alignment vertical="center"/>
    </xf>
    <xf numFmtId="0" fontId="20" fillId="6" borderId="13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vertical="center"/>
    </xf>
    <xf numFmtId="0" fontId="20" fillId="6" borderId="13" xfId="0" applyFont="1" applyFill="1" applyBorder="1" applyAlignment="1">
      <alignment vertical="center"/>
    </xf>
    <xf numFmtId="0" fontId="20" fillId="6" borderId="11" xfId="0" applyFont="1" applyFill="1" applyBorder="1" applyAlignment="1">
      <alignment vertical="center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26" xfId="0" applyFont="1" applyBorder="1" applyAlignment="1" applyProtection="1">
      <alignment vertical="center"/>
      <protection locked="0"/>
    </xf>
    <xf numFmtId="0" fontId="101" fillId="0" borderId="0" xfId="0" applyFont="1" applyAlignment="1">
      <alignment horizontal="center" vertical="center" wrapText="1"/>
    </xf>
    <xf numFmtId="0" fontId="20" fillId="6" borderId="27" xfId="0" applyFont="1" applyFill="1" applyBorder="1" applyAlignment="1">
      <alignment vertical="center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21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0" borderId="28" xfId="0" applyFont="1" applyBorder="1" applyAlignment="1" applyProtection="1">
      <alignment horizontal="right" vertical="center"/>
      <protection locked="0"/>
    </xf>
    <xf numFmtId="0" fontId="21" fillId="0" borderId="29" xfId="0" applyFont="1" applyBorder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right" vertical="center"/>
      <protection locked="0"/>
    </xf>
    <xf numFmtId="0" fontId="21" fillId="0" borderId="33" xfId="0" applyFont="1" applyBorder="1" applyAlignment="1" applyProtection="1">
      <alignment horizontal="right" vertical="center"/>
      <protection locked="0"/>
    </xf>
    <xf numFmtId="0" fontId="102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21" fillId="6" borderId="34" xfId="0" applyFont="1" applyFill="1" applyBorder="1" applyAlignment="1" applyProtection="1">
      <alignment vertical="center"/>
      <protection/>
    </xf>
    <xf numFmtId="0" fontId="21" fillId="6" borderId="16" xfId="0" applyFont="1" applyFill="1" applyBorder="1" applyAlignment="1" applyProtection="1">
      <alignment horizontal="right" vertical="center"/>
      <protection/>
    </xf>
    <xf numFmtId="0" fontId="21" fillId="6" borderId="12" xfId="0" applyFont="1" applyFill="1" applyBorder="1" applyAlignment="1" applyProtection="1">
      <alignment horizontal="right" vertical="center"/>
      <protection/>
    </xf>
    <xf numFmtId="0" fontId="20" fillId="6" borderId="10" xfId="0" applyFont="1" applyFill="1" applyBorder="1" applyAlignment="1" applyProtection="1">
      <alignment horizontal="right" vertical="center"/>
      <protection/>
    </xf>
    <xf numFmtId="0" fontId="21" fillId="6" borderId="28" xfId="0" applyFont="1" applyFill="1" applyBorder="1" applyAlignment="1" applyProtection="1">
      <alignment horizontal="right" vertical="center"/>
      <protection/>
    </xf>
    <xf numFmtId="0" fontId="21" fillId="6" borderId="35" xfId="0" applyFont="1" applyFill="1" applyBorder="1" applyAlignment="1" applyProtection="1">
      <alignment vertical="center"/>
      <protection/>
    </xf>
    <xf numFmtId="0" fontId="21" fillId="6" borderId="36" xfId="0" applyFont="1" applyFill="1" applyBorder="1" applyAlignment="1" applyProtection="1">
      <alignment horizontal="right" vertical="center"/>
      <protection/>
    </xf>
    <xf numFmtId="0" fontId="21" fillId="6" borderId="26" xfId="0" applyFont="1" applyFill="1" applyBorder="1" applyAlignment="1" applyProtection="1">
      <alignment horizontal="right" vertical="center"/>
      <protection/>
    </xf>
    <xf numFmtId="0" fontId="20" fillId="6" borderId="27" xfId="0" applyFont="1" applyFill="1" applyBorder="1" applyAlignment="1" applyProtection="1">
      <alignment horizontal="right" vertical="center"/>
      <protection/>
    </xf>
    <xf numFmtId="0" fontId="21" fillId="6" borderId="37" xfId="0" applyFont="1" applyFill="1" applyBorder="1" applyAlignment="1" applyProtection="1">
      <alignment vertical="center"/>
      <protection/>
    </xf>
    <xf numFmtId="0" fontId="20" fillId="6" borderId="11" xfId="0" applyFont="1" applyFill="1" applyBorder="1" applyAlignment="1" applyProtection="1">
      <alignment horizontal="right" vertical="center"/>
      <protection/>
    </xf>
    <xf numFmtId="0" fontId="21" fillId="6" borderId="38" xfId="0" applyFont="1" applyFill="1" applyBorder="1" applyAlignment="1" applyProtection="1">
      <alignment vertical="center"/>
      <protection/>
    </xf>
    <xf numFmtId="0" fontId="20" fillId="6" borderId="23" xfId="0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6" borderId="17" xfId="0" applyFont="1" applyFill="1" applyBorder="1" applyAlignment="1" applyProtection="1">
      <alignment horizontal="center" vertical="center"/>
      <protection/>
    </xf>
    <xf numFmtId="0" fontId="20" fillId="6" borderId="15" xfId="0" applyFont="1" applyFill="1" applyBorder="1" applyAlignment="1" applyProtection="1">
      <alignment horizontal="center" vertical="center"/>
      <protection/>
    </xf>
    <xf numFmtId="0" fontId="20" fillId="6" borderId="14" xfId="0" applyFont="1" applyFill="1" applyBorder="1" applyAlignment="1" applyProtection="1">
      <alignment horizontal="center" vertical="center" wrapText="1"/>
      <protection/>
    </xf>
    <xf numFmtId="0" fontId="20" fillId="6" borderId="32" xfId="0" applyFont="1" applyFill="1" applyBorder="1" applyAlignment="1" applyProtection="1">
      <alignment horizontal="center" vertical="center"/>
      <protection/>
    </xf>
    <xf numFmtId="0" fontId="24" fillId="6" borderId="35" xfId="0" applyFont="1" applyFill="1" applyBorder="1" applyAlignment="1" applyProtection="1">
      <alignment horizontal="center" vertical="center"/>
      <protection/>
    </xf>
    <xf numFmtId="0" fontId="24" fillId="6" borderId="39" xfId="0" applyFont="1" applyFill="1" applyBorder="1" applyAlignment="1" applyProtection="1">
      <alignment horizontal="center" vertical="center"/>
      <protection/>
    </xf>
    <xf numFmtId="0" fontId="24" fillId="6" borderId="26" xfId="0" applyFont="1" applyFill="1" applyBorder="1" applyAlignment="1" applyProtection="1">
      <alignment horizontal="center" vertical="center"/>
      <protection/>
    </xf>
    <xf numFmtId="0" fontId="24" fillId="6" borderId="27" xfId="0" applyFont="1" applyFill="1" applyBorder="1" applyAlignment="1" applyProtection="1">
      <alignment horizontal="center" vertical="center"/>
      <protection/>
    </xf>
    <xf numFmtId="0" fontId="24" fillId="6" borderId="36" xfId="0" applyFont="1" applyFill="1" applyBorder="1" applyAlignment="1" applyProtection="1">
      <alignment horizontal="center" vertical="center"/>
      <protection/>
    </xf>
    <xf numFmtId="0" fontId="20" fillId="6" borderId="2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vertical="center"/>
    </xf>
    <xf numFmtId="0" fontId="20" fillId="6" borderId="23" xfId="0" applyFont="1" applyFill="1" applyBorder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6" borderId="33" xfId="0" applyFont="1" applyFill="1" applyBorder="1" applyAlignment="1">
      <alignment horizontal="left" vertical="center"/>
    </xf>
    <xf numFmtId="0" fontId="21" fillId="6" borderId="36" xfId="0" applyFont="1" applyFill="1" applyBorder="1" applyAlignment="1">
      <alignment horizontal="left" vertical="center"/>
    </xf>
    <xf numFmtId="0" fontId="21" fillId="6" borderId="28" xfId="0" applyFont="1" applyFill="1" applyBorder="1" applyAlignment="1">
      <alignment horizontal="left" vertical="center"/>
    </xf>
    <xf numFmtId="0" fontId="21" fillId="6" borderId="29" xfId="0" applyFont="1" applyFill="1" applyBorder="1" applyAlignment="1">
      <alignment horizontal="left" vertical="center"/>
    </xf>
    <xf numFmtId="0" fontId="25" fillId="0" borderId="0" xfId="59" applyFont="1" applyAlignment="1">
      <alignment horizontal="center" vertical="center"/>
      <protection/>
    </xf>
    <xf numFmtId="0" fontId="5" fillId="6" borderId="40" xfId="0" applyFont="1" applyFill="1" applyBorder="1" applyAlignment="1">
      <alignment vertical="center"/>
    </xf>
    <xf numFmtId="0" fontId="6" fillId="6" borderId="40" xfId="0" applyFont="1" applyFill="1" applyBorder="1" applyAlignment="1">
      <alignment vertical="center"/>
    </xf>
    <xf numFmtId="0" fontId="6" fillId="6" borderId="41" xfId="0" applyFont="1" applyFill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9" fillId="6" borderId="42" xfId="0" applyFont="1" applyFill="1" applyBorder="1" applyAlignment="1">
      <alignment vertical="center"/>
    </xf>
    <xf numFmtId="0" fontId="9" fillId="6" borderId="41" xfId="0" applyFont="1" applyFill="1" applyBorder="1" applyAlignment="1">
      <alignment vertical="center"/>
    </xf>
    <xf numFmtId="0" fontId="4" fillId="6" borderId="43" xfId="0" applyFont="1" applyFill="1" applyBorder="1" applyAlignment="1">
      <alignment vertical="center"/>
    </xf>
    <xf numFmtId="0" fontId="4" fillId="6" borderId="44" xfId="0" applyFont="1" applyFill="1" applyBorder="1" applyAlignment="1">
      <alignment vertical="center"/>
    </xf>
    <xf numFmtId="0" fontId="103" fillId="6" borderId="45" xfId="0" applyFont="1" applyFill="1" applyBorder="1" applyAlignment="1">
      <alignment horizontal="left" vertical="center"/>
    </xf>
    <xf numFmtId="0" fontId="104" fillId="6" borderId="45" xfId="0" applyFont="1" applyFill="1" applyBorder="1" applyAlignment="1">
      <alignment vertical="center"/>
    </xf>
    <xf numFmtId="0" fontId="105" fillId="6" borderId="42" xfId="0" applyFont="1" applyFill="1" applyBorder="1" applyAlignment="1">
      <alignment vertical="center"/>
    </xf>
    <xf numFmtId="0" fontId="104" fillId="6" borderId="42" xfId="0" applyFont="1" applyFill="1" applyBorder="1" applyAlignment="1">
      <alignment vertical="center"/>
    </xf>
    <xf numFmtId="0" fontId="106" fillId="6" borderId="43" xfId="0" applyFont="1" applyFill="1" applyBorder="1" applyAlignment="1">
      <alignment vertical="center"/>
    </xf>
    <xf numFmtId="0" fontId="105" fillId="6" borderId="45" xfId="0" applyFont="1" applyFill="1" applyBorder="1" applyAlignment="1">
      <alignment horizontal="left" vertical="center"/>
    </xf>
    <xf numFmtId="0" fontId="106" fillId="6" borderId="46" xfId="0" applyFont="1" applyFill="1" applyBorder="1" applyAlignment="1">
      <alignment vertical="center"/>
    </xf>
    <xf numFmtId="0" fontId="5" fillId="6" borderId="41" xfId="0" applyFont="1" applyFill="1" applyBorder="1" applyAlignment="1">
      <alignment vertical="center"/>
    </xf>
    <xf numFmtId="0" fontId="104" fillId="6" borderId="47" xfId="0" applyFont="1" applyFill="1" applyBorder="1" applyAlignment="1">
      <alignment vertical="center"/>
    </xf>
    <xf numFmtId="0" fontId="107" fillId="0" borderId="0" xfId="0" applyFont="1" applyAlignment="1">
      <alignment vertical="center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106" fillId="0" borderId="47" xfId="0" applyFont="1" applyBorder="1" applyAlignment="1" applyProtection="1">
      <alignment vertical="center"/>
      <protection locked="0"/>
    </xf>
    <xf numFmtId="0" fontId="106" fillId="0" borderId="45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106" fillId="0" borderId="49" xfId="0" applyFont="1" applyBorder="1" applyAlignment="1" applyProtection="1">
      <alignment vertical="center"/>
      <protection locked="0"/>
    </xf>
    <xf numFmtId="0" fontId="106" fillId="0" borderId="46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1" fillId="0" borderId="0" xfId="0" applyFont="1" applyAlignment="1">
      <alignment vertical="center"/>
    </xf>
    <xf numFmtId="0" fontId="11" fillId="0" borderId="38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vertical="center"/>
    </xf>
    <xf numFmtId="0" fontId="10" fillId="6" borderId="57" xfId="0" applyFont="1" applyFill="1" applyBorder="1" applyAlignment="1">
      <alignment vertical="center"/>
    </xf>
    <xf numFmtId="0" fontId="10" fillId="6" borderId="37" xfId="0" applyFont="1" applyFill="1" applyBorder="1" applyAlignment="1">
      <alignment vertical="center"/>
    </xf>
    <xf numFmtId="0" fontId="10" fillId="6" borderId="58" xfId="0" applyFont="1" applyFill="1" applyBorder="1" applyAlignment="1">
      <alignment vertical="center"/>
    </xf>
    <xf numFmtId="0" fontId="108" fillId="6" borderId="59" xfId="0" applyFont="1" applyFill="1" applyBorder="1" applyAlignment="1">
      <alignment horizontal="center" vertical="center" wrapText="1"/>
    </xf>
    <xf numFmtId="0" fontId="109" fillId="0" borderId="34" xfId="0" applyFont="1" applyBorder="1" applyAlignment="1" applyProtection="1">
      <alignment vertical="center"/>
      <protection locked="0"/>
    </xf>
    <xf numFmtId="0" fontId="109" fillId="0" borderId="12" xfId="0" applyFont="1" applyBorder="1" applyAlignment="1" applyProtection="1">
      <alignment vertical="center"/>
      <protection locked="0"/>
    </xf>
    <xf numFmtId="0" fontId="109" fillId="0" borderId="60" xfId="0" applyFont="1" applyBorder="1" applyAlignment="1" applyProtection="1">
      <alignment vertical="center"/>
      <protection locked="0"/>
    </xf>
    <xf numFmtId="0" fontId="108" fillId="6" borderId="59" xfId="0" applyFont="1" applyFill="1" applyBorder="1" applyAlignment="1">
      <alignment vertical="center"/>
    </xf>
    <xf numFmtId="0" fontId="108" fillId="6" borderId="58" xfId="0" applyFont="1" applyFill="1" applyBorder="1" applyAlignment="1">
      <alignment horizontal="center" vertical="center" wrapText="1"/>
    </xf>
    <xf numFmtId="0" fontId="109" fillId="0" borderId="37" xfId="0" applyFont="1" applyBorder="1" applyAlignment="1" applyProtection="1">
      <alignment vertical="center"/>
      <protection locked="0"/>
    </xf>
    <xf numFmtId="0" fontId="109" fillId="0" borderId="13" xfId="0" applyFont="1" applyBorder="1" applyAlignment="1" applyProtection="1">
      <alignment vertical="center"/>
      <protection locked="0"/>
    </xf>
    <xf numFmtId="0" fontId="109" fillId="0" borderId="51" xfId="0" applyFont="1" applyBorder="1" applyAlignment="1" applyProtection="1">
      <alignment vertical="center"/>
      <protection locked="0"/>
    </xf>
    <xf numFmtId="0" fontId="108" fillId="6" borderId="58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4" fillId="6" borderId="64" xfId="0" applyFont="1" applyFill="1" applyBorder="1" applyAlignment="1">
      <alignment horizontal="center" vertical="center" wrapText="1"/>
    </xf>
    <xf numFmtId="0" fontId="110" fillId="6" borderId="59" xfId="0" applyFont="1" applyFill="1" applyBorder="1" applyAlignment="1">
      <alignment horizontal="center" vertical="center"/>
    </xf>
    <xf numFmtId="0" fontId="110" fillId="6" borderId="59" xfId="0" applyFont="1" applyFill="1" applyBorder="1" applyAlignment="1">
      <alignment vertical="center"/>
    </xf>
    <xf numFmtId="0" fontId="110" fillId="6" borderId="65" xfId="0" applyFont="1" applyFill="1" applyBorder="1" applyAlignment="1">
      <alignment horizontal="center" vertical="center"/>
    </xf>
    <xf numFmtId="0" fontId="110" fillId="6" borderId="65" xfId="0" applyFont="1" applyFill="1" applyBorder="1" applyAlignment="1">
      <alignment vertical="center"/>
    </xf>
    <xf numFmtId="0" fontId="111" fillId="6" borderId="59" xfId="0" applyFont="1" applyFill="1" applyBorder="1" applyAlignment="1">
      <alignment horizontal="center" vertical="center"/>
    </xf>
    <xf numFmtId="0" fontId="111" fillId="6" borderId="59" xfId="0" applyFont="1" applyFill="1" applyBorder="1" applyAlignment="1">
      <alignment vertical="center"/>
    </xf>
    <xf numFmtId="0" fontId="111" fillId="6" borderId="58" xfId="0" applyFont="1" applyFill="1" applyBorder="1" applyAlignment="1">
      <alignment horizontal="center" vertical="center"/>
    </xf>
    <xf numFmtId="0" fontId="111" fillId="6" borderId="58" xfId="0" applyFont="1" applyFill="1" applyBorder="1" applyAlignment="1">
      <alignment vertical="center"/>
    </xf>
    <xf numFmtId="0" fontId="20" fillId="6" borderId="57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vertical="center"/>
    </xf>
    <xf numFmtId="0" fontId="20" fillId="6" borderId="65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112" fillId="0" borderId="28" xfId="0" applyFont="1" applyBorder="1" applyAlignment="1" applyProtection="1">
      <alignment horizontal="center" vertical="center" wrapText="1"/>
      <protection locked="0"/>
    </xf>
    <xf numFmtId="0" fontId="112" fillId="0" borderId="12" xfId="0" applyFont="1" applyBorder="1" applyAlignment="1" applyProtection="1">
      <alignment horizontal="center" vertical="center"/>
      <protection locked="0"/>
    </xf>
    <xf numFmtId="0" fontId="112" fillId="0" borderId="12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 horizontal="center" vertical="center"/>
      <protection locked="0"/>
    </xf>
    <xf numFmtId="0" fontId="112" fillId="0" borderId="36" xfId="0" applyFont="1" applyBorder="1" applyAlignment="1" applyProtection="1">
      <alignment horizontal="center" vertical="center" wrapText="1"/>
      <protection locked="0"/>
    </xf>
    <xf numFmtId="0" fontId="112" fillId="0" borderId="26" xfId="0" applyFont="1" applyBorder="1" applyAlignment="1" applyProtection="1">
      <alignment horizontal="center" vertical="center"/>
      <protection locked="0"/>
    </xf>
    <xf numFmtId="0" fontId="112" fillId="0" borderId="26" xfId="0" applyFont="1" applyBorder="1" applyAlignment="1" applyProtection="1">
      <alignment horizontal="center" vertical="center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113" fillId="0" borderId="28" xfId="0" applyFont="1" applyBorder="1" applyAlignment="1" applyProtection="1">
      <alignment vertical="center"/>
      <protection locked="0"/>
    </xf>
    <xf numFmtId="0" fontId="113" fillId="0" borderId="12" xfId="0" applyFont="1" applyBorder="1" applyAlignment="1" applyProtection="1">
      <alignment vertical="center"/>
      <protection locked="0"/>
    </xf>
    <xf numFmtId="0" fontId="21" fillId="0" borderId="59" xfId="0" applyFont="1" applyBorder="1" applyAlignment="1" applyProtection="1">
      <alignment vertical="center"/>
      <protection locked="0"/>
    </xf>
    <xf numFmtId="0" fontId="113" fillId="0" borderId="29" xfId="0" applyFont="1" applyBorder="1" applyAlignment="1" applyProtection="1">
      <alignment vertical="center"/>
      <protection locked="0"/>
    </xf>
    <xf numFmtId="0" fontId="113" fillId="0" borderId="13" xfId="0" applyFont="1" applyBorder="1" applyAlignment="1" applyProtection="1">
      <alignment vertical="center"/>
      <protection locked="0"/>
    </xf>
    <xf numFmtId="0" fontId="21" fillId="0" borderId="58" xfId="0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57" xfId="0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vertical="center"/>
      <protection locked="0"/>
    </xf>
    <xf numFmtId="0" fontId="21" fillId="0" borderId="65" xfId="0" applyFont="1" applyBorder="1" applyAlignment="1" applyProtection="1">
      <alignment vertical="center"/>
      <protection locked="0"/>
    </xf>
    <xf numFmtId="0" fontId="21" fillId="0" borderId="29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1" xfId="63" applyFont="1" applyBorder="1" applyAlignment="1" applyProtection="1">
      <alignment vertical="center"/>
      <protection locked="0"/>
    </xf>
    <xf numFmtId="0" fontId="3" fillId="0" borderId="33" xfId="63" applyFont="1" applyBorder="1" applyAlignment="1" applyProtection="1">
      <alignment vertical="center"/>
      <protection locked="0"/>
    </xf>
    <xf numFmtId="0" fontId="3" fillId="0" borderId="22" xfId="63" applyFont="1" applyBorder="1" applyAlignment="1" applyProtection="1">
      <alignment vertical="center"/>
      <protection locked="0"/>
    </xf>
    <xf numFmtId="0" fontId="3" fillId="0" borderId="50" xfId="63" applyFont="1" applyBorder="1" applyAlignment="1" applyProtection="1">
      <alignment vertical="center"/>
      <protection locked="0"/>
    </xf>
    <xf numFmtId="0" fontId="3" fillId="0" borderId="39" xfId="63" applyFont="1" applyBorder="1" applyAlignment="1" applyProtection="1">
      <alignment horizontal="center" vertical="center"/>
      <protection locked="0"/>
    </xf>
    <xf numFmtId="0" fontId="3" fillId="0" borderId="26" xfId="63" applyFont="1" applyBorder="1" applyAlignment="1" applyProtection="1">
      <alignment horizontal="center" vertical="center"/>
      <protection locked="0"/>
    </xf>
    <xf numFmtId="0" fontId="3" fillId="0" borderId="27" xfId="63" applyFont="1" applyBorder="1" applyAlignment="1" applyProtection="1">
      <alignment horizontal="center" vertical="center"/>
      <protection locked="0"/>
    </xf>
    <xf numFmtId="0" fontId="3" fillId="0" borderId="36" xfId="63" applyFont="1" applyBorder="1" applyAlignment="1" applyProtection="1">
      <alignment horizontal="center" vertical="center"/>
      <protection locked="0"/>
    </xf>
    <xf numFmtId="0" fontId="3" fillId="0" borderId="66" xfId="63" applyFont="1" applyBorder="1" applyAlignment="1" applyProtection="1">
      <alignment horizontal="center" vertical="center"/>
      <protection locked="0"/>
    </xf>
    <xf numFmtId="0" fontId="3" fillId="0" borderId="39" xfId="63" applyFont="1" applyBorder="1" applyAlignment="1" applyProtection="1">
      <alignment vertical="center"/>
      <protection locked="0"/>
    </xf>
    <xf numFmtId="0" fontId="3" fillId="0" borderId="36" xfId="63" applyFont="1" applyBorder="1" applyAlignment="1" applyProtection="1">
      <alignment vertical="center"/>
      <protection locked="0"/>
    </xf>
    <xf numFmtId="0" fontId="3" fillId="0" borderId="26" xfId="63" applyFont="1" applyBorder="1" applyAlignment="1" applyProtection="1">
      <alignment vertical="center"/>
      <protection locked="0"/>
    </xf>
    <xf numFmtId="0" fontId="3" fillId="0" borderId="66" xfId="63" applyFont="1" applyBorder="1" applyAlignment="1" applyProtection="1">
      <alignment vertical="center"/>
      <protection locked="0"/>
    </xf>
    <xf numFmtId="0" fontId="3" fillId="0" borderId="17" xfId="63" applyFont="1" applyBorder="1" applyAlignment="1" applyProtection="1">
      <alignment vertical="center"/>
      <protection locked="0"/>
    </xf>
    <xf numFmtId="0" fontId="3" fillId="0" borderId="15" xfId="63" applyFont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/>
      <protection locked="0"/>
    </xf>
    <xf numFmtId="0" fontId="114" fillId="0" borderId="24" xfId="63" applyFont="1" applyBorder="1" applyAlignment="1" applyProtection="1">
      <alignment horizontal="center" vertical="center"/>
      <protection locked="0"/>
    </xf>
    <xf numFmtId="0" fontId="114" fillId="0" borderId="13" xfId="63" applyFont="1" applyBorder="1" applyAlignment="1" applyProtection="1">
      <alignment horizontal="center" vertical="center"/>
      <protection locked="0"/>
    </xf>
    <xf numFmtId="0" fontId="114" fillId="0" borderId="11" xfId="63" applyFont="1" applyBorder="1" applyAlignment="1" applyProtection="1">
      <alignment horizontal="center" vertical="center"/>
      <protection locked="0"/>
    </xf>
    <xf numFmtId="0" fontId="114" fillId="0" borderId="29" xfId="63" applyFont="1" applyBorder="1" applyAlignment="1" applyProtection="1">
      <alignment horizontal="center" vertical="center"/>
      <protection locked="0"/>
    </xf>
    <xf numFmtId="0" fontId="114" fillId="0" borderId="51" xfId="63" applyFont="1" applyBorder="1" applyAlignment="1" applyProtection="1">
      <alignment horizontal="center" vertical="center"/>
      <protection locked="0"/>
    </xf>
    <xf numFmtId="0" fontId="114" fillId="0" borderId="24" xfId="63" applyFont="1" applyBorder="1" applyAlignment="1" applyProtection="1">
      <alignment vertical="center"/>
      <protection locked="0"/>
    </xf>
    <xf numFmtId="0" fontId="114" fillId="0" borderId="29" xfId="63" applyFont="1" applyBorder="1" applyAlignment="1" applyProtection="1">
      <alignment vertical="center"/>
      <protection locked="0"/>
    </xf>
    <xf numFmtId="0" fontId="114" fillId="0" borderId="13" xfId="63" applyFont="1" applyBorder="1" applyAlignment="1" applyProtection="1">
      <alignment vertical="center"/>
      <protection locked="0"/>
    </xf>
    <xf numFmtId="0" fontId="114" fillId="0" borderId="51" xfId="63" applyFont="1" applyBorder="1" applyAlignment="1" applyProtection="1">
      <alignment vertical="center"/>
      <protection locked="0"/>
    </xf>
    <xf numFmtId="0" fontId="3" fillId="0" borderId="27" xfId="63" applyFont="1" applyBorder="1" applyAlignment="1" applyProtection="1">
      <alignment vertical="center"/>
      <protection locked="0"/>
    </xf>
    <xf numFmtId="0" fontId="114" fillId="0" borderId="11" xfId="63" applyFont="1" applyBorder="1" applyAlignment="1" applyProtection="1">
      <alignment vertical="center"/>
      <protection locked="0"/>
    </xf>
    <xf numFmtId="0" fontId="3" fillId="0" borderId="23" xfId="63" applyFont="1" applyBorder="1" applyAlignment="1" applyProtection="1">
      <alignment vertical="center"/>
      <protection locked="0"/>
    </xf>
    <xf numFmtId="0" fontId="3" fillId="0" borderId="32" xfId="63" applyFont="1" applyBorder="1" applyAlignment="1" applyProtection="1">
      <alignment vertical="center"/>
      <protection locked="0"/>
    </xf>
    <xf numFmtId="0" fontId="3" fillId="0" borderId="67" xfId="63" applyFont="1" applyBorder="1" applyAlignment="1" applyProtection="1">
      <alignment vertical="center"/>
      <protection locked="0"/>
    </xf>
    <xf numFmtId="0" fontId="3" fillId="0" borderId="32" xfId="63" applyFont="1" applyBorder="1" applyAlignment="1" applyProtection="1">
      <alignment vertical="center" wrapText="1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vertical="center"/>
      <protection locked="0"/>
    </xf>
    <xf numFmtId="0" fontId="3" fillId="0" borderId="22" xfId="63" applyFont="1" applyBorder="1" applyAlignment="1" applyProtection="1">
      <alignment horizontal="center" vertical="center"/>
      <protection locked="0"/>
    </xf>
    <xf numFmtId="0" fontId="115" fillId="0" borderId="13" xfId="63" applyFont="1" applyBorder="1" applyAlignment="1" applyProtection="1">
      <alignment vertical="center"/>
      <protection locked="0"/>
    </xf>
    <xf numFmtId="0" fontId="2" fillId="0" borderId="26" xfId="63" applyFont="1" applyBorder="1" applyAlignment="1" applyProtection="1">
      <alignment vertical="center"/>
      <protection locked="0"/>
    </xf>
    <xf numFmtId="0" fontId="3" fillId="0" borderId="33" xfId="63" applyFont="1" applyBorder="1" applyAlignment="1" applyProtection="1">
      <alignment horizontal="center" vertical="center"/>
      <protection locked="0"/>
    </xf>
    <xf numFmtId="0" fontId="3" fillId="0" borderId="36" xfId="63" applyFont="1" applyBorder="1" applyAlignment="1" applyProtection="1">
      <alignment vertical="center" wrapText="1"/>
      <protection locked="0"/>
    </xf>
    <xf numFmtId="0" fontId="3" fillId="0" borderId="21" xfId="63" applyFont="1" applyBorder="1" applyAlignment="1" applyProtection="1">
      <alignment horizontal="center" vertical="center"/>
      <protection locked="0"/>
    </xf>
    <xf numFmtId="0" fontId="3" fillId="0" borderId="23" xfId="63" applyFont="1" applyBorder="1" applyAlignment="1" applyProtection="1">
      <alignment horizontal="center" vertical="center"/>
      <protection locked="0"/>
    </xf>
    <xf numFmtId="0" fontId="3" fillId="0" borderId="17" xfId="63" applyFont="1" applyBorder="1" applyAlignment="1" applyProtection="1">
      <alignment vertical="center" wrapText="1"/>
      <protection locked="0"/>
    </xf>
    <xf numFmtId="0" fontId="3" fillId="0" borderId="39" xfId="63" applyFont="1" applyBorder="1" applyAlignment="1" applyProtection="1">
      <alignment vertical="center" wrapText="1"/>
      <protection locked="0"/>
    </xf>
    <xf numFmtId="0" fontId="3" fillId="0" borderId="50" xfId="63" applyFont="1" applyBorder="1" applyAlignment="1" applyProtection="1">
      <alignment horizontal="center" vertical="center"/>
      <protection locked="0"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7" xfId="63" applyFont="1" applyBorder="1" applyAlignment="1" applyProtection="1">
      <alignment horizontal="center" vertical="center"/>
      <protection locked="0"/>
    </xf>
    <xf numFmtId="0" fontId="3" fillId="0" borderId="32" xfId="63" applyFont="1" applyBorder="1" applyAlignment="1" applyProtection="1">
      <alignment horizontal="center" vertical="center"/>
      <protection locked="0"/>
    </xf>
    <xf numFmtId="0" fontId="98" fillId="33" borderId="68" xfId="60" applyFont="1" applyFill="1" applyBorder="1" applyAlignment="1" applyProtection="1">
      <alignment horizontal="center" vertical="center"/>
      <protection locked="0"/>
    </xf>
    <xf numFmtId="0" fontId="98" fillId="33" borderId="58" xfId="60" applyFont="1" applyFill="1" applyBorder="1" applyAlignment="1" applyProtection="1">
      <alignment horizontal="center" vertical="center"/>
      <protection locked="0"/>
    </xf>
    <xf numFmtId="0" fontId="99" fillId="34" borderId="59" xfId="60" applyFont="1" applyFill="1" applyBorder="1" applyAlignment="1">
      <alignment horizontal="center" vertical="center"/>
      <protection/>
    </xf>
    <xf numFmtId="0" fontId="99" fillId="34" borderId="68" xfId="60" applyFont="1" applyFill="1" applyBorder="1" applyAlignment="1">
      <alignment horizontal="center" vertical="center"/>
      <protection/>
    </xf>
    <xf numFmtId="0" fontId="115" fillId="0" borderId="23" xfId="63" applyFont="1" applyBorder="1" applyAlignment="1" applyProtection="1">
      <alignment horizontal="center" vertical="center"/>
      <protection locked="0"/>
    </xf>
    <xf numFmtId="0" fontId="115" fillId="0" borderId="27" xfId="63" applyFont="1" applyBorder="1" applyAlignment="1" applyProtection="1">
      <alignment horizontal="center" vertical="center"/>
      <protection locked="0"/>
    </xf>
    <xf numFmtId="0" fontId="115" fillId="0" borderId="23" xfId="63" applyFont="1" applyBorder="1" applyAlignment="1" applyProtection="1">
      <alignment vertical="center"/>
      <protection locked="0"/>
    </xf>
    <xf numFmtId="0" fontId="115" fillId="0" borderId="14" xfId="63" applyFont="1" applyBorder="1" applyAlignment="1" applyProtection="1">
      <alignment vertical="center"/>
      <protection locked="0"/>
    </xf>
    <xf numFmtId="0" fontId="115" fillId="0" borderId="27" xfId="63" applyFont="1" applyBorder="1" applyAlignment="1" applyProtection="1">
      <alignment vertical="center"/>
      <protection locked="0"/>
    </xf>
    <xf numFmtId="0" fontId="2" fillId="0" borderId="21" xfId="63" applyFont="1" applyBorder="1" applyAlignment="1" applyProtection="1">
      <alignment vertical="center"/>
      <protection locked="0"/>
    </xf>
    <xf numFmtId="0" fontId="2" fillId="0" borderId="17" xfId="63" applyFont="1" applyBorder="1" applyAlignment="1" applyProtection="1">
      <alignment vertical="center"/>
      <protection locked="0"/>
    </xf>
    <xf numFmtId="0" fontId="3" fillId="0" borderId="67" xfId="63" applyFont="1" applyBorder="1" applyAlignment="1" applyProtection="1">
      <alignment horizontal="center" vertical="center"/>
      <protection locked="0"/>
    </xf>
    <xf numFmtId="0" fontId="115" fillId="0" borderId="14" xfId="63" applyFont="1" applyBorder="1" applyAlignment="1" applyProtection="1">
      <alignment horizontal="center" vertical="center"/>
      <protection locked="0"/>
    </xf>
    <xf numFmtId="0" fontId="2" fillId="0" borderId="36" xfId="63" applyFont="1" applyBorder="1" applyAlignment="1" applyProtection="1">
      <alignment vertical="center"/>
      <protection locked="0"/>
    </xf>
    <xf numFmtId="0" fontId="2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vertical="center"/>
      <protection/>
    </xf>
    <xf numFmtId="0" fontId="2" fillId="0" borderId="0" xfId="63" applyFont="1" applyAlignme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horizontal="center" vertical="center"/>
      <protection/>
    </xf>
    <xf numFmtId="0" fontId="4" fillId="6" borderId="36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/>
      <protection/>
    </xf>
    <xf numFmtId="0" fontId="4" fillId="6" borderId="66" xfId="63" applyFont="1" applyFill="1" applyBorder="1" applyAlignment="1" applyProtection="1">
      <alignment horizontal="center" vertical="center" wrapText="1"/>
      <protection/>
    </xf>
    <xf numFmtId="0" fontId="4" fillId="6" borderId="39" xfId="63" applyFont="1" applyFill="1" applyBorder="1" applyAlignment="1" applyProtection="1">
      <alignment horizontal="center" vertical="center"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4" fillId="6" borderId="36" xfId="63" applyFont="1" applyFill="1" applyBorder="1" applyAlignment="1" applyProtection="1">
      <alignment vertical="center" wrapText="1"/>
      <protection/>
    </xf>
    <xf numFmtId="0" fontId="4" fillId="6" borderId="39" xfId="63" applyFont="1" applyFill="1" applyBorder="1" applyAlignment="1" applyProtection="1">
      <alignment horizontal="center" vertical="center" wrapText="1"/>
      <protection/>
    </xf>
    <xf numFmtId="0" fontId="23" fillId="6" borderId="69" xfId="63" applyFont="1" applyFill="1" applyBorder="1" applyAlignment="1" applyProtection="1">
      <alignment horizontal="center" vertical="center"/>
      <protection/>
    </xf>
    <xf numFmtId="0" fontId="26" fillId="6" borderId="18" xfId="63" applyFont="1" applyFill="1" applyBorder="1" applyAlignment="1" applyProtection="1">
      <alignment horizontal="center" vertical="center"/>
      <protection/>
    </xf>
    <xf numFmtId="0" fontId="26" fillId="6" borderId="20" xfId="63" applyFont="1" applyFill="1" applyBorder="1" applyAlignment="1" applyProtection="1">
      <alignment horizontal="center" vertical="center"/>
      <protection/>
    </xf>
    <xf numFmtId="0" fontId="26" fillId="6" borderId="31" xfId="63" applyFont="1" applyFill="1" applyBorder="1" applyAlignment="1" applyProtection="1">
      <alignment horizontal="center" vertical="center"/>
      <protection/>
    </xf>
    <xf numFmtId="0" fontId="26" fillId="6" borderId="19" xfId="63" applyFont="1" applyFill="1" applyBorder="1" applyAlignment="1" applyProtection="1">
      <alignment horizontal="center" vertical="center"/>
      <protection/>
    </xf>
    <xf numFmtId="0" fontId="26" fillId="6" borderId="30" xfId="63" applyFont="1" applyFill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 vertical="center"/>
      <protection/>
    </xf>
    <xf numFmtId="0" fontId="5" fillId="6" borderId="38" xfId="63" applyFont="1" applyFill="1" applyBorder="1" applyAlignment="1" applyProtection="1" quotePrefix="1">
      <alignment horizontal="left" vertical="center"/>
      <protection/>
    </xf>
    <xf numFmtId="0" fontId="2" fillId="6" borderId="21" xfId="63" applyFont="1" applyFill="1" applyBorder="1" applyAlignment="1" applyProtection="1">
      <alignment horizontal="center" vertical="center"/>
      <protection/>
    </xf>
    <xf numFmtId="0" fontId="5" fillId="6" borderId="35" xfId="63" applyFont="1" applyFill="1" applyBorder="1" applyAlignment="1" applyProtection="1" quotePrefix="1">
      <alignment horizontal="left" vertical="center"/>
      <protection/>
    </xf>
    <xf numFmtId="0" fontId="2" fillId="6" borderId="39" xfId="63" applyFont="1" applyFill="1" applyBorder="1" applyAlignment="1" applyProtection="1">
      <alignment horizontal="center" vertical="center"/>
      <protection/>
    </xf>
    <xf numFmtId="0" fontId="116" fillId="6" borderId="34" xfId="63" applyFont="1" applyFill="1" applyBorder="1" applyAlignment="1" applyProtection="1">
      <alignment horizontal="left" vertical="center"/>
      <protection/>
    </xf>
    <xf numFmtId="0" fontId="117" fillId="6" borderId="16" xfId="63" applyFont="1" applyFill="1" applyBorder="1" applyAlignment="1" applyProtection="1">
      <alignment horizontal="center" vertical="center"/>
      <protection/>
    </xf>
    <xf numFmtId="0" fontId="117" fillId="6" borderId="10" xfId="63" applyFont="1" applyFill="1" applyBorder="1" applyAlignment="1" applyProtection="1">
      <alignment horizontal="center" vertical="center"/>
      <protection/>
    </xf>
    <xf numFmtId="0" fontId="117" fillId="6" borderId="28" xfId="63" applyFont="1" applyFill="1" applyBorder="1" applyAlignment="1" applyProtection="1">
      <alignment horizontal="center" vertical="center"/>
      <protection/>
    </xf>
    <xf numFmtId="0" fontId="117" fillId="6" borderId="12" xfId="63" applyFont="1" applyFill="1" applyBorder="1" applyAlignment="1" applyProtection="1">
      <alignment horizontal="center" vertical="center"/>
      <protection/>
    </xf>
    <xf numFmtId="0" fontId="117" fillId="6" borderId="60" xfId="63" applyFont="1" applyFill="1" applyBorder="1" applyAlignment="1" applyProtection="1">
      <alignment horizontal="center" vertical="center"/>
      <protection/>
    </xf>
    <xf numFmtId="0" fontId="2" fillId="0" borderId="0" xfId="63" applyFont="1" applyAlignment="1" applyProtection="1">
      <alignment vertical="center"/>
      <protection/>
    </xf>
    <xf numFmtId="0" fontId="116" fillId="6" borderId="37" xfId="63" applyFont="1" applyFill="1" applyBorder="1" applyAlignment="1" applyProtection="1">
      <alignment horizontal="left" vertical="center"/>
      <protection/>
    </xf>
    <xf numFmtId="0" fontId="117" fillId="6" borderId="24" xfId="63" applyFont="1" applyFill="1" applyBorder="1" applyAlignment="1" applyProtection="1">
      <alignment horizontal="center" vertical="center"/>
      <protection/>
    </xf>
    <xf numFmtId="0" fontId="117" fillId="6" borderId="11" xfId="63" applyFont="1" applyFill="1" applyBorder="1" applyAlignment="1" applyProtection="1">
      <alignment horizontal="center" vertical="center"/>
      <protection/>
    </xf>
    <xf numFmtId="0" fontId="5" fillId="6" borderId="38" xfId="63" applyFont="1" applyFill="1" applyBorder="1" applyAlignment="1" applyProtection="1" quotePrefix="1">
      <alignment vertical="center"/>
      <protection/>
    </xf>
    <xf numFmtId="0" fontId="5" fillId="6" borderId="35" xfId="63" applyFont="1" applyFill="1" applyBorder="1" applyAlignment="1" applyProtection="1" quotePrefix="1">
      <alignment vertical="center"/>
      <protection/>
    </xf>
    <xf numFmtId="0" fontId="116" fillId="6" borderId="34" xfId="63" applyFont="1" applyFill="1" applyBorder="1" applyAlignment="1" applyProtection="1">
      <alignment vertical="center"/>
      <protection/>
    </xf>
    <xf numFmtId="0" fontId="117" fillId="6" borderId="10" xfId="63" applyFont="1" applyFill="1" applyBorder="1" applyAlignment="1" applyProtection="1">
      <alignment vertical="center"/>
      <protection/>
    </xf>
    <xf numFmtId="0" fontId="117" fillId="6" borderId="28" xfId="63" applyFont="1" applyFill="1" applyBorder="1" applyAlignment="1" applyProtection="1">
      <alignment vertical="center"/>
      <protection/>
    </xf>
    <xf numFmtId="0" fontId="117" fillId="6" borderId="12" xfId="63" applyFont="1" applyFill="1" applyBorder="1" applyAlignment="1" applyProtection="1">
      <alignment vertical="center"/>
      <protection/>
    </xf>
    <xf numFmtId="0" fontId="117" fillId="6" borderId="60" xfId="63" applyFont="1" applyFill="1" applyBorder="1" applyAlignment="1" applyProtection="1">
      <alignment vertical="center"/>
      <protection/>
    </xf>
    <xf numFmtId="0" fontId="117" fillId="6" borderId="16" xfId="63" applyFont="1" applyFill="1" applyBorder="1" applyAlignment="1" applyProtection="1">
      <alignment vertical="center"/>
      <protection/>
    </xf>
    <xf numFmtId="0" fontId="116" fillId="6" borderId="37" xfId="63" applyFont="1" applyFill="1" applyBorder="1" applyAlignment="1" applyProtection="1">
      <alignment vertical="center"/>
      <protection/>
    </xf>
    <xf numFmtId="0" fontId="117" fillId="6" borderId="11" xfId="63" applyFont="1" applyFill="1" applyBorder="1" applyAlignment="1" applyProtection="1">
      <alignment vertical="center"/>
      <protection/>
    </xf>
    <xf numFmtId="0" fontId="5" fillId="6" borderId="70" xfId="63" applyFont="1" applyFill="1" applyBorder="1" applyAlignment="1" applyProtection="1" quotePrefix="1">
      <alignment vertical="center"/>
      <protection/>
    </xf>
    <xf numFmtId="0" fontId="2" fillId="6" borderId="17" xfId="63" applyFont="1" applyFill="1" applyBorder="1" applyAlignment="1" applyProtection="1">
      <alignment horizontal="center" vertical="center"/>
      <protection/>
    </xf>
    <xf numFmtId="0" fontId="9" fillId="6" borderId="38" xfId="63" applyFont="1" applyFill="1" applyBorder="1" applyAlignment="1" applyProtection="1">
      <alignment vertical="center"/>
      <protection/>
    </xf>
    <xf numFmtId="0" fontId="2" fillId="6" borderId="23" xfId="63" applyFont="1" applyFill="1" applyBorder="1" applyAlignment="1" applyProtection="1">
      <alignment vertical="center"/>
      <protection/>
    </xf>
    <xf numFmtId="0" fontId="2" fillId="6" borderId="33" xfId="63" applyFont="1" applyFill="1" applyBorder="1" applyAlignment="1" applyProtection="1">
      <alignment vertical="center"/>
      <protection/>
    </xf>
    <xf numFmtId="0" fontId="2" fillId="6" borderId="22" xfId="63" applyFont="1" applyFill="1" applyBorder="1" applyAlignment="1" applyProtection="1">
      <alignment vertical="center"/>
      <protection/>
    </xf>
    <xf numFmtId="0" fontId="2" fillId="6" borderId="50" xfId="63" applyFont="1" applyFill="1" applyBorder="1" applyAlignment="1" applyProtection="1">
      <alignment vertical="center"/>
      <protection/>
    </xf>
    <xf numFmtId="0" fontId="2" fillId="6" borderId="21" xfId="63" applyFont="1" applyFill="1" applyBorder="1" applyAlignment="1" applyProtection="1">
      <alignment vertical="center"/>
      <protection/>
    </xf>
    <xf numFmtId="0" fontId="9" fillId="6" borderId="37" xfId="63" applyFont="1" applyFill="1" applyBorder="1" applyAlignment="1" applyProtection="1">
      <alignment vertical="center"/>
      <protection/>
    </xf>
    <xf numFmtId="0" fontId="2" fillId="6" borderId="24" xfId="63" applyFont="1" applyFill="1" applyBorder="1" applyAlignment="1" applyProtection="1">
      <alignment horizontal="center" vertical="center"/>
      <protection/>
    </xf>
    <xf numFmtId="0" fontId="2" fillId="6" borderId="11" xfId="63" applyFont="1" applyFill="1" applyBorder="1" applyAlignment="1" applyProtection="1">
      <alignment vertical="center"/>
      <protection/>
    </xf>
    <xf numFmtId="0" fontId="2" fillId="6" borderId="29" xfId="63" applyFont="1" applyFill="1" applyBorder="1" applyAlignment="1" applyProtection="1">
      <alignment vertical="center"/>
      <protection/>
    </xf>
    <xf numFmtId="0" fontId="2" fillId="6" borderId="13" xfId="63" applyFont="1" applyFill="1" applyBorder="1" applyAlignment="1" applyProtection="1">
      <alignment vertical="center"/>
      <protection/>
    </xf>
    <xf numFmtId="0" fontId="2" fillId="6" borderId="51" xfId="63" applyFont="1" applyFill="1" applyBorder="1" applyAlignment="1" applyProtection="1">
      <alignment vertical="center"/>
      <protection/>
    </xf>
    <xf numFmtId="0" fontId="2" fillId="6" borderId="24" xfId="63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63" applyFont="1" applyBorder="1" applyAlignment="1" applyProtection="1">
      <alignment vertical="center"/>
      <protection locked="0"/>
    </xf>
    <xf numFmtId="0" fontId="4" fillId="6" borderId="39" xfId="63" applyFont="1" applyFill="1" applyBorder="1" applyAlignment="1" applyProtection="1">
      <alignment vertical="center" wrapText="1"/>
      <protection/>
    </xf>
    <xf numFmtId="0" fontId="7" fillId="0" borderId="0" xfId="63" applyFont="1" applyAlignment="1" applyProtection="1">
      <alignment vertical="center"/>
      <protection/>
    </xf>
    <xf numFmtId="0" fontId="5" fillId="6" borderId="38" xfId="63" applyFont="1" applyFill="1" applyBorder="1" applyProtection="1" quotePrefix="1">
      <alignment/>
      <protection/>
    </xf>
    <xf numFmtId="0" fontId="5" fillId="6" borderId="70" xfId="63" applyFont="1" applyFill="1" applyBorder="1" applyProtection="1" quotePrefix="1">
      <alignment/>
      <protection/>
    </xf>
    <xf numFmtId="0" fontId="5" fillId="6" borderId="35" xfId="63" applyFont="1" applyFill="1" applyBorder="1" applyProtection="1" quotePrefix="1">
      <alignment/>
      <protection/>
    </xf>
    <xf numFmtId="0" fontId="118" fillId="0" borderId="0" xfId="60" applyFont="1">
      <alignment/>
      <protection/>
    </xf>
    <xf numFmtId="0" fontId="119" fillId="0" borderId="0" xfId="60" applyFont="1" applyAlignment="1">
      <alignment horizontal="center"/>
      <protection/>
    </xf>
    <xf numFmtId="0" fontId="120" fillId="0" borderId="0" xfId="60" applyFont="1" applyAlignment="1">
      <alignment horizontal="center"/>
      <protection/>
    </xf>
    <xf numFmtId="0" fontId="118" fillId="0" borderId="15" xfId="60" applyFont="1" applyBorder="1" applyAlignment="1">
      <alignment horizontal="center" vertical="center" wrapText="1"/>
      <protection/>
    </xf>
    <xf numFmtId="0" fontId="121" fillId="0" borderId="15" xfId="60" applyFont="1" applyBorder="1" applyAlignment="1">
      <alignment horizontal="center" vertical="center" wrapText="1"/>
      <protection/>
    </xf>
    <xf numFmtId="0" fontId="118" fillId="0" borderId="15" xfId="60" applyFont="1" applyBorder="1" applyAlignment="1">
      <alignment horizontal="center" vertical="center"/>
      <protection/>
    </xf>
    <xf numFmtId="0" fontId="118" fillId="0" borderId="15" xfId="60" applyFont="1" applyBorder="1" applyAlignment="1" quotePrefix="1">
      <alignment horizontal="center" vertical="center" wrapText="1"/>
      <protection/>
    </xf>
    <xf numFmtId="0" fontId="121" fillId="0" borderId="15" xfId="60" applyFont="1" applyBorder="1" applyAlignment="1" quotePrefix="1">
      <alignment horizontal="center" vertical="center" wrapText="1"/>
      <protection/>
    </xf>
    <xf numFmtId="0" fontId="118" fillId="0" borderId="15" xfId="60" applyFont="1" applyBorder="1" applyAlignment="1" quotePrefix="1">
      <alignment horizontal="center" vertical="center"/>
      <protection/>
    </xf>
    <xf numFmtId="0" fontId="118" fillId="0" borderId="15" xfId="60" applyFont="1" applyBorder="1">
      <alignment/>
      <protection/>
    </xf>
    <xf numFmtId="0" fontId="118" fillId="0" borderId="0" xfId="60" applyFont="1" applyBorder="1">
      <alignment/>
      <protection/>
    </xf>
    <xf numFmtId="0" fontId="118" fillId="0" borderId="0" xfId="60" applyFont="1" quotePrefix="1">
      <alignment/>
      <protection/>
    </xf>
    <xf numFmtId="0" fontId="2" fillId="0" borderId="6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78" fontId="2" fillId="0" borderId="17" xfId="0" applyNumberFormat="1" applyFont="1" applyBorder="1" applyAlignment="1">
      <alignment horizontal="left" vertical="center"/>
    </xf>
    <xf numFmtId="178" fontId="3" fillId="0" borderId="17" xfId="0" applyNumberFormat="1" applyFont="1" applyBorder="1" applyAlignment="1" quotePrefix="1">
      <alignment horizontal="center" vertical="center"/>
    </xf>
    <xf numFmtId="178" fontId="3" fillId="0" borderId="24" xfId="0" applyNumberFormat="1" applyFont="1" applyBorder="1" applyAlignment="1" quotePrefix="1">
      <alignment horizontal="center"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23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27" xfId="0" applyFont="1" applyFill="1" applyBorder="1" applyAlignment="1" applyProtection="1">
      <alignment vertical="center"/>
      <protection locked="0"/>
    </xf>
    <xf numFmtId="0" fontId="122" fillId="6" borderId="47" xfId="0" applyFont="1" applyFill="1" applyBorder="1" applyAlignment="1">
      <alignment vertical="center"/>
    </xf>
    <xf numFmtId="0" fontId="123" fillId="0" borderId="0" xfId="63" applyFont="1" applyAlignment="1" applyProtection="1">
      <alignment vertical="center"/>
      <protection/>
    </xf>
    <xf numFmtId="0" fontId="124" fillId="6" borderId="20" xfId="63" applyFont="1" applyFill="1" applyBorder="1" applyAlignment="1" applyProtection="1">
      <alignment horizontal="center" vertical="center"/>
      <protection/>
    </xf>
    <xf numFmtId="0" fontId="125" fillId="0" borderId="23" xfId="63" applyFont="1" applyBorder="1" applyAlignment="1" applyProtection="1">
      <alignment horizontal="center" vertical="center"/>
      <protection locked="0"/>
    </xf>
    <xf numFmtId="0" fontId="125" fillId="0" borderId="27" xfId="63" applyFont="1" applyBorder="1" applyAlignment="1" applyProtection="1">
      <alignment horizontal="center" vertical="center"/>
      <protection locked="0"/>
    </xf>
    <xf numFmtId="0" fontId="123" fillId="6" borderId="10" xfId="63" applyFont="1" applyFill="1" applyBorder="1" applyAlignment="1" applyProtection="1">
      <alignment horizontal="center" vertical="center"/>
      <protection/>
    </xf>
    <xf numFmtId="0" fontId="123" fillId="6" borderId="11" xfId="63" applyFont="1" applyFill="1" applyBorder="1" applyAlignment="1" applyProtection="1">
      <alignment horizontal="center" vertical="center"/>
      <protection/>
    </xf>
    <xf numFmtId="0" fontId="123" fillId="6" borderId="10" xfId="63" applyFont="1" applyFill="1" applyBorder="1" applyAlignment="1" applyProtection="1">
      <alignment vertical="center"/>
      <protection/>
    </xf>
    <xf numFmtId="0" fontId="123" fillId="6" borderId="11" xfId="63" applyFont="1" applyFill="1" applyBorder="1" applyAlignment="1" applyProtection="1">
      <alignment vertical="center"/>
      <protection/>
    </xf>
    <xf numFmtId="0" fontId="125" fillId="0" borderId="23" xfId="63" applyFont="1" applyBorder="1" applyAlignment="1" applyProtection="1">
      <alignment vertical="center"/>
      <protection locked="0"/>
    </xf>
    <xf numFmtId="0" fontId="125" fillId="0" borderId="14" xfId="63" applyFont="1" applyBorder="1" applyAlignment="1" applyProtection="1">
      <alignment vertical="center"/>
      <protection locked="0"/>
    </xf>
    <xf numFmtId="0" fontId="125" fillId="0" borderId="27" xfId="63" applyFont="1" applyBorder="1" applyAlignment="1" applyProtection="1">
      <alignment vertical="center"/>
      <protection locked="0"/>
    </xf>
    <xf numFmtId="0" fontId="123" fillId="6" borderId="23" xfId="63" applyFont="1" applyFill="1" applyBorder="1" applyAlignment="1" applyProtection="1">
      <alignment vertical="center"/>
      <protection/>
    </xf>
    <xf numFmtId="0" fontId="125" fillId="0" borderId="0" xfId="63" applyFont="1" applyBorder="1" applyAlignment="1" applyProtection="1">
      <alignment vertical="center"/>
      <protection/>
    </xf>
    <xf numFmtId="0" fontId="125" fillId="0" borderId="0" xfId="63" applyFont="1" applyAlignment="1" applyProtection="1">
      <alignment vertical="center"/>
      <protection/>
    </xf>
    <xf numFmtId="0" fontId="99" fillId="0" borderId="30" xfId="61" applyFont="1" applyBorder="1" applyAlignment="1">
      <alignment horizontal="center" vertical="center" wrapText="1"/>
      <protection/>
    </xf>
    <xf numFmtId="0" fontId="98" fillId="0" borderId="50" xfId="61" applyFont="1" applyBorder="1">
      <alignment/>
      <protection/>
    </xf>
    <xf numFmtId="0" fontId="98" fillId="0" borderId="67" xfId="61" applyFont="1" applyBorder="1">
      <alignment/>
      <protection/>
    </xf>
    <xf numFmtId="0" fontId="98" fillId="0" borderId="51" xfId="61" applyFont="1" applyBorder="1">
      <alignment/>
      <protection/>
    </xf>
    <xf numFmtId="0" fontId="99" fillId="0" borderId="31" xfId="61" applyFont="1" applyBorder="1" applyAlignment="1">
      <alignment horizontal="center" vertical="center" wrapText="1"/>
      <protection/>
    </xf>
    <xf numFmtId="0" fontId="98" fillId="0" borderId="33" xfId="61" applyFont="1" applyBorder="1">
      <alignment/>
      <protection/>
    </xf>
    <xf numFmtId="0" fontId="98" fillId="0" borderId="32" xfId="61" applyFont="1" applyBorder="1">
      <alignment/>
      <protection/>
    </xf>
    <xf numFmtId="0" fontId="98" fillId="0" borderId="29" xfId="61" applyFont="1" applyBorder="1">
      <alignment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99" fillId="0" borderId="56" xfId="61" applyFont="1" applyBorder="1" applyAlignment="1">
      <alignment horizontal="center" vertical="center" wrapText="1"/>
      <protection/>
    </xf>
    <xf numFmtId="0" fontId="98" fillId="0" borderId="57" xfId="61" applyFont="1" applyBorder="1">
      <alignment/>
      <protection/>
    </xf>
    <xf numFmtId="0" fontId="98" fillId="0" borderId="68" xfId="61" applyFont="1" applyBorder="1">
      <alignment/>
      <protection/>
    </xf>
    <xf numFmtId="0" fontId="98" fillId="0" borderId="58" xfId="61" applyFont="1" applyBorder="1">
      <alignment/>
      <protection/>
    </xf>
    <xf numFmtId="0" fontId="3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0" fontId="5" fillId="6" borderId="17" xfId="63" applyFont="1" applyFill="1" applyBorder="1" applyAlignment="1" applyProtection="1" quotePrefix="1">
      <alignment vertical="center"/>
      <protection/>
    </xf>
    <xf numFmtId="0" fontId="114" fillId="0" borderId="15" xfId="63" applyFont="1" applyBorder="1" applyAlignment="1" applyProtection="1">
      <alignment vertical="center"/>
      <protection locked="0"/>
    </xf>
    <xf numFmtId="0" fontId="9" fillId="6" borderId="24" xfId="63" applyFont="1" applyFill="1" applyBorder="1" applyAlignment="1" applyProtection="1">
      <alignment vertical="center"/>
      <protection/>
    </xf>
    <xf numFmtId="0" fontId="2" fillId="0" borderId="11" xfId="63" applyFont="1" applyBorder="1" applyAlignment="1" applyProtection="1">
      <alignment vertical="center"/>
      <protection/>
    </xf>
    <xf numFmtId="0" fontId="5" fillId="6" borderId="21" xfId="63" applyFont="1" applyFill="1" applyBorder="1" applyAlignment="1" applyProtection="1" quotePrefix="1">
      <alignment horizontal="left" vertical="center"/>
      <protection/>
    </xf>
    <xf numFmtId="0" fontId="3" fillId="0" borderId="23" xfId="63" applyFont="1" applyBorder="1" applyAlignment="1" applyProtection="1">
      <alignment vertical="center"/>
      <protection/>
    </xf>
    <xf numFmtId="0" fontId="23" fillId="6" borderId="18" xfId="63" applyFont="1" applyFill="1" applyBorder="1" applyAlignment="1" applyProtection="1">
      <alignment horizontal="center" vertical="center"/>
      <protection/>
    </xf>
    <xf numFmtId="0" fontId="26" fillId="0" borderId="20" xfId="63" applyFont="1" applyBorder="1" applyAlignment="1" applyProtection="1">
      <alignment vertical="center"/>
      <protection/>
    </xf>
    <xf numFmtId="0" fontId="116" fillId="6" borderId="70" xfId="63" applyFont="1" applyFill="1" applyBorder="1" applyAlignment="1" applyProtection="1">
      <alignment vertical="center"/>
      <protection/>
    </xf>
    <xf numFmtId="0" fontId="117" fillId="6" borderId="32" xfId="63" applyFont="1" applyFill="1" applyBorder="1" applyAlignment="1" applyProtection="1">
      <alignment vertical="center"/>
      <protection/>
    </xf>
    <xf numFmtId="0" fontId="114" fillId="0" borderId="32" xfId="63" applyFont="1" applyBorder="1" applyAlignment="1" applyProtection="1">
      <alignment vertical="center"/>
      <protection locked="0"/>
    </xf>
    <xf numFmtId="0" fontId="125" fillId="0" borderId="14" xfId="63" applyFont="1" applyBorder="1" applyAlignment="1" applyProtection="1">
      <alignment horizontal="center" vertical="center"/>
      <protection locked="0"/>
    </xf>
    <xf numFmtId="0" fontId="117" fillId="6" borderId="17" xfId="63" applyFont="1" applyFill="1" applyBorder="1" applyAlignment="1" applyProtection="1">
      <alignment horizontal="center" vertical="center"/>
      <protection/>
    </xf>
    <xf numFmtId="0" fontId="123" fillId="6" borderId="14" xfId="63" applyFont="1" applyFill="1" applyBorder="1" applyAlignment="1" applyProtection="1">
      <alignment vertical="center"/>
      <protection/>
    </xf>
    <xf numFmtId="0" fontId="3" fillId="0" borderId="27" xfId="63" applyFont="1" applyBorder="1" applyAlignment="1" applyProtection="1">
      <alignment vertical="center"/>
      <protection/>
    </xf>
    <xf numFmtId="0" fontId="2" fillId="0" borderId="10" xfId="63" applyFont="1" applyBorder="1" applyAlignment="1" applyProtection="1">
      <alignment vertical="center"/>
      <protection/>
    </xf>
    <xf numFmtId="0" fontId="2" fillId="0" borderId="23" xfId="63" applyFont="1" applyBorder="1" applyAlignment="1" applyProtection="1">
      <alignment vertical="center"/>
      <protection/>
    </xf>
    <xf numFmtId="0" fontId="2" fillId="0" borderId="0" xfId="63" applyFont="1" applyAlignment="1" applyProtection="1">
      <alignment horizontal="left" vertical="center"/>
      <protection/>
    </xf>
    <xf numFmtId="0" fontId="5" fillId="6" borderId="39" xfId="63" applyFont="1" applyFill="1" applyBorder="1" applyAlignment="1" applyProtection="1" quotePrefix="1">
      <alignment horizontal="left" vertical="center"/>
      <protection/>
    </xf>
    <xf numFmtId="0" fontId="5" fillId="6" borderId="21" xfId="63" applyFont="1" applyFill="1" applyBorder="1" applyAlignment="1" applyProtection="1" quotePrefix="1">
      <alignment vertical="center"/>
      <protection/>
    </xf>
    <xf numFmtId="0" fontId="116" fillId="6" borderId="16" xfId="63" applyFont="1" applyFill="1" applyBorder="1" applyAlignment="1" applyProtection="1">
      <alignment horizontal="left" vertical="center"/>
      <protection/>
    </xf>
    <xf numFmtId="0" fontId="116" fillId="6" borderId="24" xfId="63" applyFont="1" applyFill="1" applyBorder="1" applyAlignment="1" applyProtection="1">
      <alignment horizontal="left" vertical="center"/>
      <protection/>
    </xf>
    <xf numFmtId="0" fontId="5" fillId="6" borderId="39" xfId="63" applyFont="1" applyFill="1" applyBorder="1" applyAlignment="1" applyProtection="1" quotePrefix="1">
      <alignment vertical="center"/>
      <protection/>
    </xf>
    <xf numFmtId="0" fontId="116" fillId="6" borderId="16" xfId="63" applyFont="1" applyFill="1" applyBorder="1" applyAlignment="1" applyProtection="1">
      <alignment vertical="center"/>
      <protection/>
    </xf>
    <xf numFmtId="0" fontId="116" fillId="6" borderId="24" xfId="63" applyFont="1" applyFill="1" applyBorder="1" applyAlignment="1" applyProtection="1">
      <alignment vertical="center"/>
      <protection/>
    </xf>
    <xf numFmtId="0" fontId="9" fillId="6" borderId="21" xfId="63" applyFont="1" applyFill="1" applyBorder="1" applyAlignment="1" applyProtection="1">
      <alignment vertical="center"/>
      <protection/>
    </xf>
    <xf numFmtId="0" fontId="2" fillId="0" borderId="0" xfId="63" applyFont="1" applyAlignment="1" applyProtection="1">
      <alignment horizontal="right" vertical="center"/>
      <protection/>
    </xf>
    <xf numFmtId="0" fontId="26" fillId="0" borderId="20" xfId="63" applyFont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 horizontal="center" vertical="center"/>
      <protection/>
    </xf>
    <xf numFmtId="0" fontId="5" fillId="6" borderId="17" xfId="63" applyFont="1" applyFill="1" applyBorder="1" applyProtection="1" quotePrefix="1">
      <alignment/>
      <protection/>
    </xf>
    <xf numFmtId="0" fontId="5" fillId="6" borderId="21" xfId="63" applyFont="1" applyFill="1" applyBorder="1" applyProtection="1" quotePrefix="1">
      <alignment/>
      <protection/>
    </xf>
    <xf numFmtId="0" fontId="5" fillId="6" borderId="39" xfId="63" applyFont="1" applyFill="1" applyBorder="1" applyProtection="1" quotePrefix="1">
      <alignment/>
      <protection/>
    </xf>
    <xf numFmtId="0" fontId="20" fillId="6" borderId="15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1" fillId="6" borderId="13" xfId="0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left" vertical="center" wrapText="1"/>
    </xf>
    <xf numFmtId="0" fontId="20" fillId="6" borderId="24" xfId="0" applyFont="1" applyFill="1" applyBorder="1" applyAlignment="1">
      <alignment horizontal="left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71" xfId="0" applyFont="1" applyFill="1" applyBorder="1" applyAlignment="1">
      <alignment horizontal="center" vertical="center" wrapText="1"/>
    </xf>
    <xf numFmtId="0" fontId="21" fillId="6" borderId="72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7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6" borderId="60" xfId="0" applyFont="1" applyFill="1" applyBorder="1" applyAlignment="1">
      <alignment horizontal="center" vertical="center" wrapText="1"/>
    </xf>
    <xf numFmtId="0" fontId="20" fillId="6" borderId="67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 applyProtection="1">
      <alignment horizontal="right" vertical="center"/>
      <protection/>
    </xf>
    <xf numFmtId="0" fontId="21" fillId="6" borderId="13" xfId="0" applyFont="1" applyFill="1" applyBorder="1" applyAlignment="1" applyProtection="1">
      <alignment horizontal="right" vertical="center"/>
      <protection/>
    </xf>
    <xf numFmtId="0" fontId="21" fillId="6" borderId="11" xfId="0" applyFont="1" applyFill="1" applyBorder="1" applyAlignment="1" applyProtection="1">
      <alignment horizontal="right" vertical="center"/>
      <protection/>
    </xf>
    <xf numFmtId="0" fontId="21" fillId="6" borderId="39" xfId="0" applyFont="1" applyFill="1" applyBorder="1" applyAlignment="1" applyProtection="1">
      <alignment horizontal="right" vertical="center"/>
      <protection/>
    </xf>
    <xf numFmtId="0" fontId="21" fillId="6" borderId="26" xfId="0" applyFont="1" applyFill="1" applyBorder="1" applyAlignment="1" applyProtection="1">
      <alignment horizontal="right" vertical="center"/>
      <protection/>
    </xf>
    <xf numFmtId="0" fontId="21" fillId="6" borderId="27" xfId="0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6" borderId="34" xfId="0" applyFont="1" applyFill="1" applyBorder="1" applyAlignment="1" applyProtection="1">
      <alignment horizontal="center" vertical="center" wrapText="1"/>
      <protection/>
    </xf>
    <xf numFmtId="0" fontId="20" fillId="6" borderId="70" xfId="0" applyFont="1" applyFill="1" applyBorder="1" applyAlignment="1" applyProtection="1">
      <alignment horizontal="center" vertical="center" wrapText="1"/>
      <protection/>
    </xf>
    <xf numFmtId="0" fontId="20" fillId="6" borderId="16" xfId="0" applyFont="1" applyFill="1" applyBorder="1" applyAlignment="1" applyProtection="1">
      <alignment horizontal="center" vertical="center"/>
      <protection/>
    </xf>
    <xf numFmtId="0" fontId="20" fillId="6" borderId="12" xfId="0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 applyProtection="1">
      <alignment horizontal="center" vertical="center"/>
      <protection/>
    </xf>
    <xf numFmtId="0" fontId="20" fillId="6" borderId="28" xfId="0" applyFont="1" applyFill="1" applyBorder="1" applyAlignment="1" applyProtection="1">
      <alignment horizontal="center" vertical="center"/>
      <protection/>
    </xf>
    <xf numFmtId="0" fontId="20" fillId="6" borderId="59" xfId="0" applyFont="1" applyFill="1" applyBorder="1" applyAlignment="1">
      <alignment horizontal="left" vertical="center" wrapText="1"/>
    </xf>
    <xf numFmtId="0" fontId="20" fillId="6" borderId="68" xfId="0" applyFont="1" applyFill="1" applyBorder="1" applyAlignment="1">
      <alignment horizontal="left" vertical="center" wrapText="1"/>
    </xf>
    <xf numFmtId="0" fontId="20" fillId="6" borderId="58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75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77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12" fillId="0" borderId="0" xfId="59" applyFont="1" applyAlignment="1">
      <alignment horizontal="center" vertical="center"/>
      <protection/>
    </xf>
    <xf numFmtId="0" fontId="126" fillId="6" borderId="79" xfId="0" applyFont="1" applyFill="1" applyBorder="1" applyAlignment="1">
      <alignment horizontal="center" vertical="center" wrapText="1"/>
    </xf>
    <xf numFmtId="0" fontId="126" fillId="6" borderId="80" xfId="0" applyFont="1" applyFill="1" applyBorder="1" applyAlignment="1">
      <alignment horizontal="center" vertical="center" wrapText="1"/>
    </xf>
    <xf numFmtId="0" fontId="126" fillId="6" borderId="81" xfId="0" applyFont="1" applyFill="1" applyBorder="1" applyAlignment="1">
      <alignment horizontal="center" vertical="center" wrapText="1"/>
    </xf>
    <xf numFmtId="0" fontId="127" fillId="6" borderId="82" xfId="0" applyFont="1" applyFill="1" applyBorder="1" applyAlignment="1">
      <alignment horizontal="center" vertical="center"/>
    </xf>
    <xf numFmtId="0" fontId="127" fillId="6" borderId="80" xfId="0" applyFont="1" applyFill="1" applyBorder="1" applyAlignment="1">
      <alignment horizontal="center" vertical="center"/>
    </xf>
    <xf numFmtId="0" fontId="127" fillId="6" borderId="83" xfId="0" applyFont="1" applyFill="1" applyBorder="1" applyAlignment="1">
      <alignment horizontal="center" vertical="center"/>
    </xf>
    <xf numFmtId="0" fontId="6" fillId="6" borderId="79" xfId="0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4" fillId="6" borderId="8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128" fillId="6" borderId="79" xfId="0" applyFont="1" applyFill="1" applyBorder="1" applyAlignment="1">
      <alignment horizontal="center" vertical="center" wrapText="1"/>
    </xf>
    <xf numFmtId="0" fontId="128" fillId="6" borderId="80" xfId="0" applyFont="1" applyFill="1" applyBorder="1" applyAlignment="1">
      <alignment horizontal="center" vertical="center" wrapText="1"/>
    </xf>
    <xf numFmtId="0" fontId="128" fillId="6" borderId="81" xfId="0" applyFont="1" applyFill="1" applyBorder="1" applyAlignment="1">
      <alignment horizontal="center" vertical="center" wrapText="1"/>
    </xf>
    <xf numFmtId="0" fontId="129" fillId="6" borderId="82" xfId="0" applyFont="1" applyFill="1" applyBorder="1" applyAlignment="1">
      <alignment horizontal="center" vertical="center"/>
    </xf>
    <xf numFmtId="0" fontId="129" fillId="6" borderId="80" xfId="0" applyFont="1" applyFill="1" applyBorder="1" applyAlignment="1">
      <alignment horizontal="center" vertical="center"/>
    </xf>
    <xf numFmtId="0" fontId="129" fillId="6" borderId="8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84" xfId="0" applyFont="1" applyFill="1" applyBorder="1" applyAlignment="1">
      <alignment horizontal="center" vertical="center" wrapText="1"/>
    </xf>
    <xf numFmtId="0" fontId="10" fillId="6" borderId="8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86" xfId="0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horizontal="center" vertical="center" wrapText="1"/>
    </xf>
    <xf numFmtId="0" fontId="10" fillId="6" borderId="88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 vertical="center" wrapText="1"/>
    </xf>
    <xf numFmtId="0" fontId="26" fillId="6" borderId="64" xfId="0" applyFont="1" applyFill="1" applyBorder="1" applyAlignment="1">
      <alignment horizontal="center" vertical="center" wrapText="1"/>
    </xf>
    <xf numFmtId="0" fontId="10" fillId="6" borderId="89" xfId="0" applyFont="1" applyFill="1" applyBorder="1" applyAlignment="1">
      <alignment horizontal="center" vertical="center" wrapText="1"/>
    </xf>
    <xf numFmtId="0" fontId="10" fillId="6" borderId="90" xfId="0" applyFont="1" applyFill="1" applyBorder="1" applyAlignment="1">
      <alignment horizontal="center" vertical="center" wrapText="1"/>
    </xf>
    <xf numFmtId="0" fontId="108" fillId="6" borderId="55" xfId="0" applyFont="1" applyFill="1" applyBorder="1" applyAlignment="1">
      <alignment horizontal="center" vertical="center" wrapText="1"/>
    </xf>
    <xf numFmtId="0" fontId="108" fillId="6" borderId="90" xfId="0" applyFont="1" applyFill="1" applyBorder="1" applyAlignment="1">
      <alignment horizontal="center" vertical="center" wrapText="1"/>
    </xf>
    <xf numFmtId="0" fontId="20" fillId="6" borderId="55" xfId="0" applyFont="1" applyFill="1" applyBorder="1" applyAlignment="1">
      <alignment horizontal="left" vertical="center" wrapText="1"/>
    </xf>
    <xf numFmtId="0" fontId="20" fillId="6" borderId="9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4" fillId="6" borderId="20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 wrapText="1"/>
    </xf>
    <xf numFmtId="0" fontId="20" fillId="6" borderId="9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6" borderId="84" xfId="0" applyFont="1" applyFill="1" applyBorder="1" applyAlignment="1">
      <alignment horizontal="left" vertical="center" wrapText="1"/>
    </xf>
    <xf numFmtId="0" fontId="3" fillId="6" borderId="87" xfId="0" applyFont="1" applyFill="1" applyBorder="1" applyAlignment="1">
      <alignment horizontal="left" vertical="center" wrapText="1"/>
    </xf>
    <xf numFmtId="0" fontId="117" fillId="6" borderId="84" xfId="0" applyFont="1" applyFill="1" applyBorder="1" applyAlignment="1">
      <alignment horizontal="center" vertical="center" wrapText="1"/>
    </xf>
    <xf numFmtId="0" fontId="117" fillId="6" borderId="8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90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left" vertical="center" wrapText="1"/>
    </xf>
    <xf numFmtId="0" fontId="3" fillId="6" borderId="91" xfId="0" applyFont="1" applyFill="1" applyBorder="1" applyAlignment="1">
      <alignment horizontal="left" vertical="center"/>
    </xf>
    <xf numFmtId="0" fontId="114" fillId="6" borderId="84" xfId="0" applyFont="1" applyFill="1" applyBorder="1" applyAlignment="1">
      <alignment horizontal="center" vertical="center" wrapText="1"/>
    </xf>
    <xf numFmtId="0" fontId="114" fillId="6" borderId="91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6" borderId="33" xfId="63" applyFont="1" applyFill="1" applyBorder="1" applyAlignment="1" applyProtection="1">
      <alignment horizontal="center" vertical="center" wrapText="1"/>
      <protection/>
    </xf>
    <xf numFmtId="0" fontId="4" fillId="6" borderId="22" xfId="63" applyFont="1" applyFill="1" applyBorder="1" applyAlignment="1" applyProtection="1">
      <alignment horizontal="center" vertical="center" wrapText="1"/>
      <protection/>
    </xf>
    <xf numFmtId="0" fontId="4" fillId="6" borderId="50" xfId="63" applyFont="1" applyFill="1" applyBorder="1" applyAlignment="1" applyProtection="1">
      <alignment horizontal="center" vertical="center" wrapText="1"/>
      <protection/>
    </xf>
    <xf numFmtId="0" fontId="9" fillId="6" borderId="34" xfId="63" applyFont="1" applyFill="1" applyBorder="1" applyAlignment="1" applyProtection="1">
      <alignment horizontal="center" vertical="center" wrapText="1"/>
      <protection/>
    </xf>
    <xf numFmtId="0" fontId="9" fillId="6" borderId="70" xfId="63" applyFont="1" applyFill="1" applyBorder="1" applyAlignment="1" applyProtection="1">
      <alignment horizontal="center" vertical="center" wrapText="1"/>
      <protection/>
    </xf>
    <xf numFmtId="0" fontId="9" fillId="6" borderId="35" xfId="63" applyFont="1" applyFill="1" applyBorder="1" applyAlignment="1" applyProtection="1">
      <alignment horizontal="center" vertical="center" wrapText="1"/>
      <protection/>
    </xf>
    <xf numFmtId="0" fontId="6" fillId="6" borderId="16" xfId="63" applyFont="1" applyFill="1" applyBorder="1" applyAlignment="1" applyProtection="1">
      <alignment horizontal="center" vertical="center" wrapText="1"/>
      <protection/>
    </xf>
    <xf numFmtId="0" fontId="6" fillId="6" borderId="17" xfId="63" applyFont="1" applyFill="1" applyBorder="1" applyAlignment="1" applyProtection="1">
      <alignment horizontal="center" vertical="center" wrapText="1"/>
      <protection/>
    </xf>
    <xf numFmtId="0" fontId="6" fillId="6" borderId="39" xfId="63" applyFont="1" applyFill="1" applyBorder="1" applyAlignment="1" applyProtection="1">
      <alignment horizontal="center" vertical="center" wrapText="1"/>
      <protection/>
    </xf>
    <xf numFmtId="0" fontId="6" fillId="6" borderId="18" xfId="63" applyFont="1" applyFill="1" applyBorder="1" applyAlignment="1" applyProtection="1">
      <alignment horizontal="center" vertical="center" wrapText="1"/>
      <protection/>
    </xf>
    <xf numFmtId="0" fontId="6" fillId="6" borderId="19" xfId="63" applyFont="1" applyFill="1" applyBorder="1" applyAlignment="1" applyProtection="1">
      <alignment horizontal="center" vertical="center" wrapText="1"/>
      <protection/>
    </xf>
    <xf numFmtId="0" fontId="6" fillId="6" borderId="20" xfId="63" applyFont="1" applyFill="1" applyBorder="1" applyAlignment="1" applyProtection="1">
      <alignment horizontal="center" vertical="center" wrapText="1"/>
      <protection/>
    </xf>
    <xf numFmtId="0" fontId="4" fillId="6" borderId="16" xfId="63" applyFont="1" applyFill="1" applyBorder="1" applyAlignment="1" applyProtection="1">
      <alignment horizontal="center" vertical="center"/>
      <protection/>
    </xf>
    <xf numFmtId="0" fontId="4" fillId="6" borderId="12" xfId="63" applyFont="1" applyFill="1" applyBorder="1" applyAlignment="1" applyProtection="1">
      <alignment horizontal="center" vertical="center"/>
      <protection/>
    </xf>
    <xf numFmtId="0" fontId="4" fillId="6" borderId="10" xfId="63" applyFont="1" applyFill="1" applyBorder="1" applyAlignment="1" applyProtection="1">
      <alignment horizontal="center" vertical="center"/>
      <protection/>
    </xf>
    <xf numFmtId="0" fontId="107" fillId="6" borderId="10" xfId="63" applyFont="1" applyFill="1" applyBorder="1" applyAlignment="1" applyProtection="1">
      <alignment horizontal="center" vertical="center" wrapText="1"/>
      <protection/>
    </xf>
    <xf numFmtId="0" fontId="107" fillId="6" borderId="14" xfId="63" applyFont="1" applyFill="1" applyBorder="1" applyAlignment="1" applyProtection="1">
      <alignment horizontal="center" vertical="center" wrapText="1"/>
      <protection/>
    </xf>
    <xf numFmtId="0" fontId="107" fillId="6" borderId="27" xfId="63" applyFont="1" applyFill="1" applyBorder="1" applyAlignment="1" applyProtection="1">
      <alignment horizontal="center" vertical="center" wrapText="1"/>
      <protection/>
    </xf>
    <xf numFmtId="0" fontId="4" fillId="6" borderId="21" xfId="63" applyFont="1" applyFill="1" applyBorder="1" applyAlignment="1" applyProtection="1">
      <alignment horizontal="center" vertical="center" wrapText="1"/>
      <protection/>
    </xf>
    <xf numFmtId="0" fontId="4" fillId="6" borderId="23" xfId="63" applyFont="1" applyFill="1" applyBorder="1" applyAlignment="1" applyProtection="1">
      <alignment horizontal="center" vertical="center" wrapText="1"/>
      <protection/>
    </xf>
    <xf numFmtId="0" fontId="4" fillId="6" borderId="14" xfId="63" applyFont="1" applyFill="1" applyBorder="1" applyAlignment="1" applyProtection="1">
      <alignment horizontal="center" vertical="center" wrapText="1"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6" fillId="35" borderId="16" xfId="63" applyFont="1" applyFill="1" applyBorder="1" applyAlignment="1" applyProtection="1">
      <alignment horizontal="center" vertical="center" wrapText="1"/>
      <protection/>
    </xf>
    <xf numFmtId="0" fontId="6" fillId="35" borderId="12" xfId="63" applyFont="1" applyFill="1" applyBorder="1" applyAlignment="1" applyProtection="1">
      <alignment horizontal="center" vertical="center" wrapText="1"/>
      <protection/>
    </xf>
    <xf numFmtId="0" fontId="6" fillId="35" borderId="10" xfId="63" applyFont="1" applyFill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/>
      <protection/>
    </xf>
    <xf numFmtId="0" fontId="4" fillId="6" borderId="17" xfId="63" applyFont="1" applyFill="1" applyBorder="1" applyAlignment="1" applyProtection="1">
      <alignment horizontal="center" vertical="center" wrapText="1"/>
      <protection/>
    </xf>
    <xf numFmtId="0" fontId="4" fillId="6" borderId="39" xfId="63" applyFont="1" applyFill="1" applyBorder="1" applyAlignment="1" applyProtection="1">
      <alignment horizontal="center" vertical="center" wrapText="1"/>
      <protection/>
    </xf>
    <xf numFmtId="0" fontId="4" fillId="6" borderId="15" xfId="63" applyFont="1" applyFill="1" applyBorder="1" applyAlignment="1" applyProtection="1">
      <alignment horizontal="center" vertical="center" wrapText="1"/>
      <protection/>
    </xf>
    <xf numFmtId="0" fontId="4" fillId="6" borderId="26" xfId="63" applyFont="1" applyFill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right" vertical="center"/>
      <protection/>
    </xf>
    <xf numFmtId="0" fontId="4" fillId="6" borderId="10" xfId="63" applyFont="1" applyFill="1" applyBorder="1" applyAlignment="1" applyProtection="1">
      <alignment horizontal="center" vertical="center" wrapText="1"/>
      <protection/>
    </xf>
    <xf numFmtId="0" fontId="4" fillId="6" borderId="14" xfId="63" applyFont="1" applyFill="1" applyBorder="1" applyAlignment="1" applyProtection="1">
      <alignment horizontal="center" vertical="center" wrapText="1"/>
      <protection/>
    </xf>
    <xf numFmtId="0" fontId="4" fillId="6" borderId="27" xfId="63" applyFont="1" applyFill="1" applyBorder="1" applyAlignment="1" applyProtection="1">
      <alignment horizontal="center" vertical="center" wrapText="1"/>
      <protection/>
    </xf>
    <xf numFmtId="0" fontId="4" fillId="6" borderId="16" xfId="63" applyFont="1" applyFill="1" applyBorder="1" applyAlignment="1" applyProtection="1">
      <alignment horizontal="center" vertical="center" wrapText="1"/>
      <protection/>
    </xf>
    <xf numFmtId="0" fontId="4" fillId="6" borderId="12" xfId="63" applyFont="1" applyFill="1" applyBorder="1" applyAlignment="1" applyProtection="1">
      <alignment horizontal="center" vertical="center" wrapText="1"/>
      <protection/>
    </xf>
    <xf numFmtId="0" fontId="6" fillId="6" borderId="30" xfId="63" applyFont="1" applyFill="1" applyBorder="1" applyAlignment="1" applyProtection="1">
      <alignment horizontal="center" vertical="center" wrapText="1"/>
      <protection/>
    </xf>
    <xf numFmtId="0" fontId="4" fillId="6" borderId="33" xfId="63" applyFont="1" applyFill="1" applyBorder="1" applyAlignment="1" applyProtection="1">
      <alignment horizontal="center" vertical="center"/>
      <protection/>
    </xf>
    <xf numFmtId="0" fontId="4" fillId="6" borderId="22" xfId="63" applyFont="1" applyFill="1" applyBorder="1" applyAlignment="1" applyProtection="1">
      <alignment horizontal="center" vertical="center"/>
      <protection/>
    </xf>
    <xf numFmtId="0" fontId="4" fillId="6" borderId="50" xfId="63" applyFont="1" applyFill="1" applyBorder="1" applyAlignment="1" applyProtection="1">
      <alignment horizontal="center" vertical="center"/>
      <protection/>
    </xf>
    <xf numFmtId="0" fontId="6" fillId="35" borderId="28" xfId="63" applyFont="1" applyFill="1" applyBorder="1" applyAlignment="1" applyProtection="1">
      <alignment horizontal="center" vertical="center" wrapText="1"/>
      <protection/>
    </xf>
    <xf numFmtId="0" fontId="4" fillId="6" borderId="32" xfId="63" applyFont="1" applyFill="1" applyBorder="1" applyAlignment="1" applyProtection="1">
      <alignment horizontal="center" vertical="center" wrapText="1"/>
      <protection/>
    </xf>
    <xf numFmtId="0" fontId="4" fillId="6" borderId="36" xfId="63" applyFont="1" applyFill="1" applyBorder="1" applyAlignment="1" applyProtection="1">
      <alignment horizontal="center" vertical="center" wrapText="1"/>
      <protection/>
    </xf>
    <xf numFmtId="0" fontId="3" fillId="0" borderId="92" xfId="63" applyFont="1" applyBorder="1" applyAlignment="1" applyProtection="1">
      <alignment horizontal="center" vertical="center" wrapText="1"/>
      <protection/>
    </xf>
    <xf numFmtId="0" fontId="3" fillId="0" borderId="93" xfId="63" applyFont="1" applyBorder="1" applyAlignment="1" applyProtection="1">
      <alignment horizontal="center" vertical="center" wrapText="1"/>
      <protection/>
    </xf>
    <xf numFmtId="0" fontId="3" fillId="0" borderId="94" xfId="63" applyFont="1" applyBorder="1" applyAlignment="1" applyProtection="1">
      <alignment horizontal="center" vertical="center" wrapText="1"/>
      <protection/>
    </xf>
    <xf numFmtId="0" fontId="6" fillId="6" borderId="84" xfId="63" applyFont="1" applyFill="1" applyBorder="1" applyAlignment="1" applyProtection="1">
      <alignment horizontal="center" vertical="center" wrapText="1"/>
      <protection/>
    </xf>
    <xf numFmtId="0" fontId="6" fillId="6" borderId="78" xfId="63" applyFont="1" applyFill="1" applyBorder="1" applyAlignment="1" applyProtection="1">
      <alignment horizontal="center" vertical="center" wrapText="1"/>
      <protection/>
    </xf>
    <xf numFmtId="0" fontId="6" fillId="6" borderId="52" xfId="63" applyFont="1" applyFill="1" applyBorder="1" applyAlignment="1" applyProtection="1">
      <alignment horizontal="center" vertical="center" wrapText="1"/>
      <protection/>
    </xf>
    <xf numFmtId="0" fontId="6" fillId="6" borderId="38" xfId="63" applyFont="1" applyFill="1" applyBorder="1" applyAlignment="1" applyProtection="1">
      <alignment horizontal="center" vertical="center" wrapText="1"/>
      <protection/>
    </xf>
    <xf numFmtId="0" fontId="6" fillId="6" borderId="95" xfId="63" applyFont="1" applyFill="1" applyBorder="1" applyAlignment="1" applyProtection="1">
      <alignment horizontal="center" vertical="center" wrapText="1"/>
      <protection/>
    </xf>
    <xf numFmtId="0" fontId="6" fillId="6" borderId="33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0" fontId="6" fillId="6" borderId="12" xfId="63" applyFont="1" applyFill="1" applyBorder="1" applyAlignment="1" applyProtection="1">
      <alignment horizontal="center" vertical="center" wrapText="1"/>
      <protection/>
    </xf>
    <xf numFmtId="0" fontId="6" fillId="6" borderId="15" xfId="63" applyFont="1" applyFill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0" fontId="2" fillId="0" borderId="27" xfId="63" applyFont="1" applyBorder="1" applyAlignment="1" applyProtection="1">
      <alignment horizontal="center" vertical="center" wrapText="1"/>
      <protection/>
    </xf>
    <xf numFmtId="0" fontId="9" fillId="6" borderId="16" xfId="63" applyFont="1" applyFill="1" applyBorder="1" applyAlignment="1" applyProtection="1">
      <alignment horizontal="center" vertical="center" wrapText="1"/>
      <protection/>
    </xf>
    <xf numFmtId="0" fontId="9" fillId="6" borderId="17" xfId="63" applyFont="1" applyFill="1" applyBorder="1" applyAlignment="1" applyProtection="1">
      <alignment horizontal="center" vertical="center" wrapText="1"/>
      <protection/>
    </xf>
    <xf numFmtId="0" fontId="9" fillId="6" borderId="39" xfId="63" applyFont="1" applyFill="1" applyBorder="1" applyAlignment="1" applyProtection="1">
      <alignment horizontal="center" vertical="center" wrapText="1"/>
      <protection/>
    </xf>
    <xf numFmtId="0" fontId="20" fillId="0" borderId="0" xfId="59" applyFont="1" applyAlignment="1">
      <alignment horizontal="center" vertical="center"/>
      <protection/>
    </xf>
    <xf numFmtId="0" fontId="99" fillId="0" borderId="0" xfId="61" applyFont="1" applyAlignment="1">
      <alignment horizontal="center"/>
      <protection/>
    </xf>
    <xf numFmtId="0" fontId="130" fillId="0" borderId="0" xfId="60" applyFont="1" applyBorder="1" applyAlignment="1">
      <alignment horizontal="center" vertical="top" wrapText="1"/>
      <protection/>
    </xf>
    <xf numFmtId="0" fontId="120" fillId="0" borderId="0" xfId="60" applyFont="1" applyAlignment="1">
      <alignment horizontal="center"/>
      <protection/>
    </xf>
    <xf numFmtId="0" fontId="131" fillId="0" borderId="95" xfId="60" applyFont="1" applyBorder="1" applyAlignment="1">
      <alignment horizontal="center" vertical="top" wrapText="1"/>
      <protection/>
    </xf>
    <xf numFmtId="0" fontId="132" fillId="0" borderId="15" xfId="60" applyFont="1" applyBorder="1" applyAlignment="1">
      <alignment horizontal="left"/>
      <protection/>
    </xf>
    <xf numFmtId="0" fontId="118" fillId="0" borderId="0" xfId="60" applyFont="1" applyAlignment="1">
      <alignment horizontal="left" wrapText="1"/>
      <protection/>
    </xf>
    <xf numFmtId="0" fontId="120" fillId="0" borderId="0" xfId="60" applyFont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 2" xfId="60"/>
    <cellStyle name="Normal 3" xfId="61"/>
    <cellStyle name="Normal 3 2" xfId="62"/>
    <cellStyle name="Normal_MẪU THỐNG KÊ TRÌNH ĐỘ GV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51</xdr:row>
      <xdr:rowOff>0</xdr:rowOff>
    </xdr:from>
    <xdr:to>
      <xdr:col>9</xdr:col>
      <xdr:colOff>752475</xdr:colOff>
      <xdr:row>76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239750"/>
          <a:ext cx="80676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2</xdr:row>
      <xdr:rowOff>9525</xdr:rowOff>
    </xdr:from>
    <xdr:to>
      <xdr:col>3</xdr:col>
      <xdr:colOff>533400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1866900" y="485775"/>
          <a:ext cx="1685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5-2016\CONG%20TAC%20TO%20CHUC%20CAN%20BO\MAUBAOCAODINHKYCONGTACTCCB_2015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1a"/>
      <sheetName val="mau1b"/>
      <sheetName val="mau2"/>
      <sheetName val="mau3"/>
      <sheetName val="mau4"/>
      <sheetName val="mau5"/>
      <sheetName val="mau5a"/>
      <sheetName val="mau6"/>
      <sheetName val="mau7"/>
      <sheetName val="mau8"/>
      <sheetName val="mau9"/>
      <sheetName val="mau10"/>
      <sheetName val="mau11"/>
      <sheetName val="mauA"/>
      <sheetName val="mauB"/>
      <sheetName val="mauC"/>
      <sheetName val="mauD"/>
      <sheetName val="mauE"/>
      <sheetName val="mauF"/>
      <sheetName val="mauP"/>
      <sheetName val="DS Đảng viên"/>
      <sheetName val="TĐ_NN"/>
      <sheetName val="Thong tin don vi"/>
    </sheetNames>
    <sheetDataSet>
      <sheetData sheetId="22">
        <row r="2">
          <cell r="A2" t="str">
            <v>PHÒNG GIÁO DỤC VÀ ĐÀO TẠO</v>
          </cell>
          <cell r="B2" t="str">
            <v>PGD</v>
          </cell>
        </row>
        <row r="3">
          <cell r="A3" t="str">
            <v>TRƯỜNG MẪU GIÁO HOA CÚC 9</v>
          </cell>
          <cell r="B3" t="str">
            <v>MG</v>
          </cell>
        </row>
        <row r="4">
          <cell r="A4" t="str">
            <v>TRƯỜNG MẦM NON HOA CÚC 1</v>
          </cell>
          <cell r="B4" t="str">
            <v>MN</v>
          </cell>
          <cell r="H4" t="str">
            <v>Vĩnh Phú</v>
          </cell>
        </row>
        <row r="5">
          <cell r="A5" t="str">
            <v>TRƯỜNG MẪU GIÁO HOA CÚC 2</v>
          </cell>
          <cell r="B5" t="str">
            <v>MG</v>
          </cell>
          <cell r="H5" t="str">
            <v>Lái Thiêu</v>
          </cell>
        </row>
        <row r="6">
          <cell r="A6" t="str">
            <v>TRƯỜNG MẪU GIÁO HOA CÚC 3</v>
          </cell>
          <cell r="B6" t="str">
            <v>MG</v>
          </cell>
          <cell r="H6" t="str">
            <v>Bình Hòa</v>
          </cell>
        </row>
        <row r="7">
          <cell r="A7" t="str">
            <v>TRƯỜNG MẪU GIÁO HOA CÚC 4</v>
          </cell>
          <cell r="B7" t="str">
            <v>MG</v>
          </cell>
          <cell r="H7" t="str">
            <v>Bình Nhâm</v>
          </cell>
        </row>
        <row r="8">
          <cell r="A8" t="str">
            <v>TRƯỜNG MẦM NON HOA CÚC 5</v>
          </cell>
          <cell r="B8" t="str">
            <v>MN</v>
          </cell>
          <cell r="H8" t="str">
            <v>Hưng Định</v>
          </cell>
        </row>
        <row r="9">
          <cell r="A9" t="str">
            <v>TRƯỜNG MẦM NON HOA CÚC 6</v>
          </cell>
          <cell r="B9" t="str">
            <v>MN</v>
          </cell>
          <cell r="H9" t="str">
            <v>An Thạnh</v>
          </cell>
        </row>
        <row r="10">
          <cell r="A10" t="str">
            <v>TRƯỜNG MẪU GIÁO HOA CÚC 7</v>
          </cell>
          <cell r="B10" t="str">
            <v>MG</v>
          </cell>
          <cell r="H10" t="str">
            <v>Bình Chuẩn</v>
          </cell>
        </row>
        <row r="11">
          <cell r="A11" t="str">
            <v>TRƯỜNG MẪU GIÁO HOA CÚC 8</v>
          </cell>
          <cell r="B11" t="str">
            <v>MG</v>
          </cell>
          <cell r="H11" t="str">
            <v>Thuận Giao</v>
          </cell>
        </row>
        <row r="12">
          <cell r="A12" t="str">
            <v>TRƯỜNG MẦM NON HOA MAI 1</v>
          </cell>
          <cell r="B12" t="str">
            <v>MN</v>
          </cell>
          <cell r="H12" t="str">
            <v>An Phú</v>
          </cell>
        </row>
        <row r="13">
          <cell r="A13" t="str">
            <v>TRƯỜNG MẪU GIÁO HOA MAI 2</v>
          </cell>
          <cell r="B13" t="str">
            <v>MG</v>
          </cell>
          <cell r="H13" t="str">
            <v>An Sơn</v>
          </cell>
        </row>
        <row r="14">
          <cell r="A14" t="str">
            <v>TRƯỜNG MẦM NON HOA MAI 3</v>
          </cell>
          <cell r="B14" t="str">
            <v>MN</v>
          </cell>
        </row>
        <row r="15">
          <cell r="A15" t="str">
            <v>TRƯỜNG MẪU GIÁO HOA MAI 4</v>
          </cell>
          <cell r="B15" t="str">
            <v>MG</v>
          </cell>
        </row>
        <row r="16">
          <cell r="A16" t="str">
            <v>TRƯỜNG MẪU GIÁO HOA MAI 5</v>
          </cell>
          <cell r="B16" t="str">
            <v>MG</v>
          </cell>
        </row>
        <row r="17">
          <cell r="A17" t="str">
            <v>TRƯỜNG MẦM NON BÌNH HÒA</v>
          </cell>
          <cell r="B17" t="str">
            <v>MN</v>
          </cell>
        </row>
        <row r="18">
          <cell r="A18" t="str">
            <v>TRƯỜNG TIỂU HỌC VĨNH PHÚ</v>
          </cell>
          <cell r="B18" t="str">
            <v>TH</v>
          </cell>
        </row>
        <row r="19">
          <cell r="A19" t="str">
            <v>TRƯỜNG TIỂU HỌC PHÚ LONG</v>
          </cell>
          <cell r="B19" t="str">
            <v>TH</v>
          </cell>
        </row>
        <row r="20">
          <cell r="A20" t="str">
            <v>TRƯỜNG TIỂU HỌC TRẦN QUỐC TOẢN</v>
          </cell>
          <cell r="B20" t="str">
            <v>TH</v>
          </cell>
        </row>
        <row r="21">
          <cell r="A21" t="str">
            <v>TRƯỜNG TIỂU HỌC PHAN CHU TRINH</v>
          </cell>
          <cell r="B21" t="str">
            <v>TH</v>
          </cell>
        </row>
        <row r="22">
          <cell r="A22" t="str">
            <v>TRƯỜNG TIỂU HỌC LÁI THIÊU</v>
          </cell>
          <cell r="B22" t="str">
            <v>TH</v>
          </cell>
        </row>
        <row r="23">
          <cell r="A23" t="str">
            <v>TRƯỜNG TIỂU HỌC TÂN THỚI</v>
          </cell>
          <cell r="B23" t="str">
            <v>TH</v>
          </cell>
        </row>
        <row r="24">
          <cell r="A24" t="str">
            <v>TRƯỜNG TIỂU HỌC BÌNH HÒA</v>
          </cell>
          <cell r="B24" t="str">
            <v>TH</v>
          </cell>
        </row>
        <row r="25">
          <cell r="A25" t="str">
            <v>TRƯỜNG TIỂU HỌC BÌNH HÒA 2</v>
          </cell>
          <cell r="B25" t="str">
            <v>TH</v>
          </cell>
        </row>
        <row r="26">
          <cell r="A26" t="str">
            <v>TRƯỜNG TIỂU HỌC BÌNH NHÂM</v>
          </cell>
          <cell r="B26" t="str">
            <v>TH</v>
          </cell>
        </row>
        <row r="27">
          <cell r="A27" t="str">
            <v>TRƯỜNG TIỂU HỌC HƯNG ĐỊNH</v>
          </cell>
          <cell r="B27" t="str">
            <v>TH</v>
          </cell>
        </row>
        <row r="28">
          <cell r="A28" t="str">
            <v>TRƯỜNG TIỂU HỌC HƯNG LỘC</v>
          </cell>
          <cell r="B28" t="str">
            <v>TH</v>
          </cell>
        </row>
        <row r="29">
          <cell r="A29" t="str">
            <v>TRƯỜNG TIỂU HỌC AN PHÚ</v>
          </cell>
          <cell r="B29" t="str">
            <v>TH</v>
          </cell>
        </row>
        <row r="30">
          <cell r="A30" t="str">
            <v>TRƯỜNG TIỂU HỌC TUY AN</v>
          </cell>
          <cell r="B30" t="str">
            <v>TH</v>
          </cell>
        </row>
        <row r="31">
          <cell r="A31" t="str">
            <v>TRƯỜNG TIỂU HỌC BÌNH CHUẨN</v>
          </cell>
          <cell r="B31" t="str">
            <v>TH</v>
          </cell>
        </row>
        <row r="32">
          <cell r="A32" t="str">
            <v>TRƯỜNG TIỂU HỌC BÌNH QUỚI</v>
          </cell>
          <cell r="B32" t="str">
            <v>TH</v>
          </cell>
        </row>
        <row r="33">
          <cell r="A33" t="str">
            <v>TRƯỜNG TIỂU HỌC LÊ THỊ TRUNG</v>
          </cell>
          <cell r="B33" t="str">
            <v>TH</v>
          </cell>
        </row>
        <row r="34">
          <cell r="A34" t="str">
            <v>TRƯỜNG TIỂU HỌC THUẬN GIAO</v>
          </cell>
          <cell r="B34" t="str">
            <v>TH</v>
          </cell>
        </row>
        <row r="35">
          <cell r="A35" t="str">
            <v>TRƯỜNG TIỂU HỌC BÌNH THUẬN</v>
          </cell>
          <cell r="B35" t="str">
            <v>TH</v>
          </cell>
        </row>
        <row r="36">
          <cell r="A36" t="str">
            <v>TRƯỜNG TIỂU HỌC AN THẠNH</v>
          </cell>
          <cell r="B36" t="str">
            <v>TH</v>
          </cell>
        </row>
        <row r="37">
          <cell r="A37" t="str">
            <v>TRƯỜNG TIỂU HỌC LƯƠNG THẾ VINH</v>
          </cell>
          <cell r="B37" t="str">
            <v>TH</v>
          </cell>
        </row>
        <row r="38">
          <cell r="A38" t="str">
            <v>TRƯỜNG TIỂU HỌC LÝ TỰ TRỌNG</v>
          </cell>
          <cell r="B38" t="str">
            <v>TH</v>
          </cell>
        </row>
        <row r="39">
          <cell r="A39" t="str">
            <v>TRƯỜNG TIỂU HỌC HỒ VĂN MÊN</v>
          </cell>
          <cell r="B39" t="str">
            <v>TH</v>
          </cell>
        </row>
        <row r="40">
          <cell r="A40" t="str">
            <v>TRƯỜNG TIỂU HỌC AN SƠN</v>
          </cell>
          <cell r="B40" t="str">
            <v>TH</v>
          </cell>
        </row>
        <row r="41">
          <cell r="A41" t="str">
            <v>TRƯỜNG TRUNG HỌC CƠ SỞ BÌNH CHUẨN</v>
          </cell>
          <cell r="B41" t="str">
            <v>THCS</v>
          </cell>
        </row>
        <row r="42">
          <cell r="A42" t="str">
            <v>TRƯỜNG TRUNG HỌC CƠ SỞ CHÂU VĂN LIÊM</v>
          </cell>
          <cell r="B42" t="str">
            <v>THCS</v>
          </cell>
        </row>
        <row r="43">
          <cell r="A43" t="str">
            <v>TRƯỜNG TRUNG HỌC CƠ SỞ NGUYỄN THÁI BÌNH</v>
          </cell>
          <cell r="B43" t="str">
            <v>THCS</v>
          </cell>
        </row>
        <row r="44">
          <cell r="A44" t="str">
            <v>TRƯỜNG TRUNG HỌC CƠ SỞ NGUYỄN VĂN TIẾT</v>
          </cell>
          <cell r="B44" t="str">
            <v>THCS</v>
          </cell>
        </row>
        <row r="45">
          <cell r="A45" t="str">
            <v>TRƯỜNG TRUNG HỌC CƠ SỞ NGUYỄN VĂN TRỖI</v>
          </cell>
          <cell r="B45" t="str">
            <v>THCS</v>
          </cell>
        </row>
        <row r="46">
          <cell r="A46" t="str">
            <v>TRƯỜNG TRUNG HỌC CƠ SỞ PHÚ LONG</v>
          </cell>
          <cell r="B46" t="str">
            <v>THCS</v>
          </cell>
        </row>
        <row r="47">
          <cell r="A47" t="str">
            <v>TRƯỜNG TRUNG HỌC CƠ SỞ TÂN THỚI</v>
          </cell>
          <cell r="B47" t="str">
            <v>THCS</v>
          </cell>
        </row>
        <row r="48">
          <cell r="A48" t="str">
            <v>TRƯỜNG TRUNG HỌC CƠ SỞ TRỊNH HOÀI ĐỨC</v>
          </cell>
          <cell r="B48" t="str">
            <v>THCS</v>
          </cell>
        </row>
        <row r="49">
          <cell r="A49" t="str">
            <v>TRƯỜNG TRUNG HỌC CƠ SỞ NGUYỄN TRUNG TRỰC</v>
          </cell>
          <cell r="B49" t="str">
            <v>THCS</v>
          </cell>
        </row>
        <row r="50">
          <cell r="A50" t="str">
            <v>TRƯỜNG TRUNG HỌC CƠ SỞ NGUYỄN TRƯỜNG TỘ</v>
          </cell>
          <cell r="B50" t="str">
            <v>THCS</v>
          </cell>
        </row>
        <row r="51">
          <cell r="A51" t="str">
            <v>TRƯỜNG MẦM NON TƯ THỤC BẠCH TUYẾT</v>
          </cell>
          <cell r="B51" t="str">
            <v>MN</v>
          </cell>
        </row>
        <row r="52">
          <cell r="A52" t="str">
            <v>TRƯỜNG MẦM NON TƯ THỤC BÉ THƠ</v>
          </cell>
          <cell r="B52" t="str">
            <v>MN</v>
          </cell>
        </row>
        <row r="53">
          <cell r="A53" t="str">
            <v>TRƯỜNG MẦM NON TƯ THỤC BÌNH MINH</v>
          </cell>
          <cell r="B53" t="str">
            <v>MN</v>
          </cell>
        </row>
        <row r="54">
          <cell r="A54" t="str">
            <v>TRƯỜNG MẦM NON TƯ THỤC BÚP SEN HỒNG</v>
          </cell>
          <cell r="B54" t="str">
            <v>MN</v>
          </cell>
        </row>
        <row r="55">
          <cell r="A55" t="str">
            <v>TRƯỜNG MẦM NON TƯ THỤC BÚP SEN HỒNG 2</v>
          </cell>
          <cell r="B55" t="str">
            <v>MN</v>
          </cell>
        </row>
        <row r="56">
          <cell r="A56" t="str">
            <v>TRƯỜNG MẦM NON TƯ THỤC BÚP SEN HỒNG 3</v>
          </cell>
          <cell r="B56" t="str">
            <v>MN</v>
          </cell>
        </row>
        <row r="57">
          <cell r="A57" t="str">
            <v>TRƯỜNG MẦM NON TƯ THỤC CHIM NON</v>
          </cell>
          <cell r="B57" t="str">
            <v>MN</v>
          </cell>
        </row>
        <row r="58">
          <cell r="A58" t="str">
            <v>TRƯỜNG MẦM NON TƯ THỤC ĐỨC LINH</v>
          </cell>
          <cell r="B58" t="str">
            <v>MN</v>
          </cell>
        </row>
        <row r="59">
          <cell r="A59" t="str">
            <v>TRƯỜNG MẦM NON TƯ THỤC HÀI MỸ</v>
          </cell>
          <cell r="B59" t="str">
            <v>MN</v>
          </cell>
        </row>
        <row r="60">
          <cell r="A60" t="str">
            <v>TRƯỜNG MẦM NON TƯ THỤC HỌA MI</v>
          </cell>
          <cell r="B60" t="str">
            <v>MN</v>
          </cell>
        </row>
        <row r="61">
          <cell r="A61" t="str">
            <v>TRƯỜNG MẦM NON TƯ THỤC HOA NGỌC LAN</v>
          </cell>
          <cell r="B61" t="str">
            <v>MN</v>
          </cell>
        </row>
        <row r="62">
          <cell r="A62" t="str">
            <v>TRƯỜNG MẦM NON TƯ THỤC HOA PHƯỢNG ĐỎ</v>
          </cell>
          <cell r="B62" t="str">
            <v>MN</v>
          </cell>
        </row>
        <row r="63">
          <cell r="A63" t="str">
            <v>TRƯỜNG MẦM NON TƯ THỤC HOA SEN</v>
          </cell>
          <cell r="B63" t="str">
            <v>MN</v>
          </cell>
        </row>
        <row r="64">
          <cell r="A64" t="str">
            <v>TRƯỜNG MẦM NON TƯ THỤC HOA SEN TRẮNG</v>
          </cell>
          <cell r="B64" t="str">
            <v>MN</v>
          </cell>
        </row>
        <row r="65">
          <cell r="A65" t="str">
            <v>TRƯỜNG MẦM NON TƯ THỤC HOA SỮA</v>
          </cell>
          <cell r="B65" t="str">
            <v>MN</v>
          </cell>
        </row>
        <row r="66">
          <cell r="A66" t="str">
            <v>TRƯỜNG MẦM NON TƯ THỤC HOA THỦY TIÊN</v>
          </cell>
          <cell r="B66" t="str">
            <v>MN</v>
          </cell>
        </row>
        <row r="67">
          <cell r="A67" t="str">
            <v>TRƯỜNG MẦM NON TƯ THỤC HOÀNG GIA</v>
          </cell>
          <cell r="B67" t="str">
            <v>MN</v>
          </cell>
        </row>
        <row r="68">
          <cell r="A68" t="str">
            <v>TRƯỜNG MẦM NON TƯ THỤC HỒNG NHUNG</v>
          </cell>
          <cell r="B68" t="str">
            <v>MN</v>
          </cell>
        </row>
        <row r="69">
          <cell r="A69" t="str">
            <v>TRƯỜNG MẦM NON TƯ THỤC HƯỚNG DƯƠNG</v>
          </cell>
          <cell r="B69" t="str">
            <v>MN</v>
          </cell>
        </row>
        <row r="70">
          <cell r="A70" t="str">
            <v>TRƯỜNG MẦM NON TƯ THỤC KIẾN VÀNG</v>
          </cell>
          <cell r="B70" t="str">
            <v>MN</v>
          </cell>
        </row>
        <row r="71">
          <cell r="A71" t="str">
            <v>TRƯỜNG MẦM NON TƯ THỤC KIM BÌNH</v>
          </cell>
          <cell r="B71" t="str">
            <v>MN</v>
          </cell>
        </row>
        <row r="72">
          <cell r="A72" t="str">
            <v>TRƯỜNG MẦM NON TƯ THỤC KIM BÌNH II</v>
          </cell>
          <cell r="B72" t="str">
            <v>MN</v>
          </cell>
        </row>
        <row r="73">
          <cell r="A73" t="str">
            <v>TRƯỜNG MẦM NON TƯ THỤC LÁ XANH</v>
          </cell>
          <cell r="B73" t="str">
            <v>MN</v>
          </cell>
        </row>
        <row r="74">
          <cell r="A74" t="str">
            <v>TRƯỜNG MẦM NON TƯ THỤC MẠ NON</v>
          </cell>
          <cell r="B74" t="str">
            <v>MN</v>
          </cell>
        </row>
        <row r="75">
          <cell r="A75" t="str">
            <v>TRƯỜNG MẦM NON TƯ THỤC MAI HOA</v>
          </cell>
          <cell r="B75" t="str">
            <v>MN</v>
          </cell>
        </row>
        <row r="76">
          <cell r="A76" t="str">
            <v>TRƯỜNG MẦM NON TƯ THỤC MĂNG NON</v>
          </cell>
          <cell r="B76" t="str">
            <v>MN</v>
          </cell>
        </row>
        <row r="77">
          <cell r="A77" t="str">
            <v>TRƯỜNG MẦM NON TƯ THỤC MẶT TRỜI BÉ CON</v>
          </cell>
          <cell r="B77" t="str">
            <v>MN</v>
          </cell>
        </row>
        <row r="78">
          <cell r="A78" t="str">
            <v>TRƯỜNG MẦM NON TƯ THỤC MAY 3/2</v>
          </cell>
          <cell r="B78" t="str">
            <v>MN</v>
          </cell>
        </row>
        <row r="79">
          <cell r="A79" t="str">
            <v>TRƯỜNG MẦM NON TƯ THỤC MINH THẢO</v>
          </cell>
          <cell r="B79" t="str">
            <v>MN</v>
          </cell>
        </row>
        <row r="80">
          <cell r="A80" t="str">
            <v>TRƯỜNG MẦM NON TƯ THỤC NẮNG MAI</v>
          </cell>
          <cell r="B80" t="str">
            <v>MN</v>
          </cell>
        </row>
        <row r="81">
          <cell r="A81" t="str">
            <v>TRƯỜNG MẦM NON TƯ THỤC NGÔI SAO NHỎ</v>
          </cell>
          <cell r="B81" t="str">
            <v>MN</v>
          </cell>
        </row>
        <row r="82">
          <cell r="A82" t="str">
            <v>TRƯỜNG MẦM NON TƯ THỤC PHÙ ĐỔNG</v>
          </cell>
          <cell r="B82" t="str">
            <v>MN</v>
          </cell>
        </row>
        <row r="83">
          <cell r="A83" t="str">
            <v>TRƯỜNG MẦM NON TƯ THỤC PHƯƠNG ĐÔNG</v>
          </cell>
          <cell r="B83" t="str">
            <v>MN</v>
          </cell>
        </row>
        <row r="84">
          <cell r="A84" t="str">
            <v>TRƯỜNG MẦM NON TƯ THỤC PHƯỢNG HỒNG</v>
          </cell>
          <cell r="B84" t="str">
            <v>MN</v>
          </cell>
        </row>
        <row r="85">
          <cell r="A85" t="str">
            <v>TRƯỜNG MẦM NON TƯ THỤC PHƯƠNG MAI</v>
          </cell>
          <cell r="B85" t="str">
            <v>MN</v>
          </cell>
        </row>
        <row r="86">
          <cell r="A86" t="str">
            <v>TRƯỜNG MẦM NON TƯ THỤC PHƯƠNG NGỌC</v>
          </cell>
          <cell r="B86" t="str">
            <v>MN</v>
          </cell>
        </row>
        <row r="87">
          <cell r="A87" t="str">
            <v>TRƯỜNG MẦM NON TƯ THỤC RẠNG ĐÔNG</v>
          </cell>
          <cell r="B87" t="str">
            <v>MN</v>
          </cell>
        </row>
        <row r="88">
          <cell r="A88" t="str">
            <v>TRƯỜNG MẦM NON TƯ THỤC SÓC BÔNG</v>
          </cell>
          <cell r="B88" t="str">
            <v>MN</v>
          </cell>
        </row>
        <row r="89">
          <cell r="A89" t="str">
            <v>TRƯỜNG MẦM NON TƯ THỤC SÓC NÂU</v>
          </cell>
          <cell r="B89" t="str">
            <v>MN</v>
          </cell>
        </row>
        <row r="90">
          <cell r="A90" t="str">
            <v>TRƯỜNG MẦM NON TƯ THỤC SƠN CA</v>
          </cell>
          <cell r="B90" t="str">
            <v>MN</v>
          </cell>
        </row>
        <row r="91">
          <cell r="A91" t="str">
            <v>TRƯỜNG MẦM NON TƯ THỤC THANH NHÃ</v>
          </cell>
          <cell r="B91" t="str">
            <v>MN</v>
          </cell>
        </row>
        <row r="92">
          <cell r="A92" t="str">
            <v>TRƯỜNG MẦM NON TƯ THỤC THANH NHÃ 2</v>
          </cell>
          <cell r="B92" t="str">
            <v>MN</v>
          </cell>
        </row>
        <row r="93">
          <cell r="A93" t="str">
            <v>TRƯỜNG MẦM NON TƯ THỤC THUẬN THẢO</v>
          </cell>
          <cell r="B93" t="str">
            <v>MN</v>
          </cell>
        </row>
        <row r="94">
          <cell r="A94" t="str">
            <v>TRƯỜNG MẦM NON TƯ THỤC TUỔI THƠ</v>
          </cell>
          <cell r="B94" t="str">
            <v>MN</v>
          </cell>
        </row>
        <row r="95">
          <cell r="A95" t="str">
            <v>TRƯỜNG MẦM NON TƯ THỤC VẠN THỊNH</v>
          </cell>
          <cell r="B95" t="str">
            <v>MN</v>
          </cell>
        </row>
        <row r="96">
          <cell r="A96" t="str">
            <v>TRƯỜNG MẦM NON TƯ THỤC VÀNG ANH</v>
          </cell>
          <cell r="B96" t="str">
            <v>MN</v>
          </cell>
        </row>
        <row r="97">
          <cell r="A97" t="str">
            <v>TRƯỜNG MẦM NON TƯ THỤC VÀNH KHUYÊN 1</v>
          </cell>
          <cell r="B97" t="str">
            <v>MN</v>
          </cell>
        </row>
        <row r="98">
          <cell r="A98" t="str">
            <v>TRƯỜNG MẦM NON TƯ THỤC VINH HỶ</v>
          </cell>
          <cell r="B98" t="str">
            <v>MN</v>
          </cell>
        </row>
        <row r="99">
          <cell r="A99" t="str">
            <v>TRƯỜNG MẦM NON TƯ THỤC YẾN NHI</v>
          </cell>
          <cell r="B99" t="str">
            <v>MN</v>
          </cell>
        </row>
        <row r="100">
          <cell r="A100" t="str">
            <v>TRƯỜNG MẪU GIÁO TƯ THỤC AN HÒA</v>
          </cell>
          <cell r="B100" t="str">
            <v>MG</v>
          </cell>
        </row>
        <row r="101">
          <cell r="A101" t="str">
            <v>TRƯỜNG MẪU GIÁO TƯ THỤC ÁNH DƯƠNG</v>
          </cell>
          <cell r="B101" t="str">
            <v>MG</v>
          </cell>
        </row>
        <row r="102">
          <cell r="A102" t="str">
            <v>TRƯỜNG MẪU GIÁO TƯ THỤC HOA LAN 1</v>
          </cell>
          <cell r="B102" t="str">
            <v>MG</v>
          </cell>
        </row>
        <row r="103">
          <cell r="A103" t="str">
            <v>TRƯỜNG MẪU GIÁO TƯ THỤC HOA LAN 2</v>
          </cell>
          <cell r="B103" t="str">
            <v>MG</v>
          </cell>
        </row>
        <row r="104">
          <cell r="A104" t="str">
            <v>TRƯỜNG MẪU GIÁO TƯ THỤC SAO MAI</v>
          </cell>
          <cell r="B104" t="str">
            <v>MG</v>
          </cell>
        </row>
        <row r="105">
          <cell r="A105" t="str">
            <v>TRƯỜNG MẪU GIÁO TƯ THỤC TUỔI NGỌC</v>
          </cell>
          <cell r="B105" t="str">
            <v>MG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1" sqref="K1"/>
    </sheetView>
  </sheetViews>
  <sheetFormatPr defaultColWidth="8.796875" defaultRowHeight="15"/>
  <cols>
    <col min="1" max="1" width="23.5" style="59" customWidth="1"/>
    <col min="2" max="2" width="11.8984375" style="59" customWidth="1"/>
    <col min="3" max="3" width="8.5" style="59" hidden="1" customWidth="1"/>
    <col min="4" max="4" width="10.09765625" style="59" customWidth="1"/>
    <col min="5" max="5" width="9.5" style="59" customWidth="1"/>
    <col min="6" max="6" width="9.69921875" style="59" customWidth="1"/>
    <col min="7" max="7" width="12.09765625" style="59" customWidth="1"/>
    <col min="8" max="8" width="9.5" style="59" customWidth="1"/>
    <col min="9" max="9" width="8.09765625" style="59" customWidth="1"/>
    <col min="10" max="10" width="9.09765625" style="59" customWidth="1"/>
    <col min="11" max="11" width="11" style="59" customWidth="1"/>
    <col min="12" max="15" width="2.8984375" style="113" customWidth="1"/>
    <col min="16" max="16384" width="9" style="59" customWidth="1"/>
  </cols>
  <sheetData>
    <row r="1" spans="1:15" s="58" customFormat="1" ht="21.75" customHeight="1">
      <c r="A1" s="493" t="str">
        <f ca="1">"THỐNG KÊ SỐ LỚP, SỐ HỌC SINH  MẦM NON, MẪU GIÁO NĂM HỌC "&amp;IF(MONTH(NOW())&gt;6,YEAR(NOW())&amp;"-"&amp;YEAR(NOW())+1,YEAR(NOW())-1&amp;"-"&amp;YEAR(NOW()))</f>
        <v>THỐNG KÊ SỐ LỚP, SỐ HỌC SINH  MẦM NON, MẪU GIÁO NĂM HỌC 2018-2019</v>
      </c>
      <c r="B1" s="493"/>
      <c r="C1" s="493"/>
      <c r="D1" s="493"/>
      <c r="E1" s="493"/>
      <c r="F1" s="493"/>
      <c r="G1" s="493"/>
      <c r="H1" s="493"/>
      <c r="I1" s="493"/>
      <c r="J1" s="493"/>
      <c r="K1" s="57" t="s">
        <v>188</v>
      </c>
      <c r="L1" s="114"/>
      <c r="M1" s="114"/>
      <c r="N1" s="114"/>
      <c r="O1" s="114"/>
    </row>
    <row r="2" spans="1:15" s="58" customFormat="1" ht="21" customHeight="1">
      <c r="A2" s="493" t="str">
        <f ca="1">"ĐƠN VỊ: "&amp;IF(OR('Thong tin don vi'!F4="MG",'Thong tin don vi'!F4="MN",'Thong tin don vi'!F4="NHOM"),'Thong tin don vi'!E4,"")&amp;" - ĐỢT "&amp;IF(MONTH(NOW())&gt;6,1,2)&amp;" THÁNG "&amp;MONTH(NOW())&amp;"/"&amp;YEAR(NOW())</f>
        <v>ĐƠN VỊ:  - ĐỢT 2 THÁNG 1/2019</v>
      </c>
      <c r="B2" s="493"/>
      <c r="C2" s="493"/>
      <c r="D2" s="493"/>
      <c r="E2" s="493"/>
      <c r="F2" s="493"/>
      <c r="G2" s="493"/>
      <c r="H2" s="493"/>
      <c r="I2" s="493"/>
      <c r="J2" s="493"/>
      <c r="L2" s="114"/>
      <c r="M2" s="114"/>
      <c r="N2" s="114"/>
      <c r="O2" s="114"/>
    </row>
    <row r="3" spans="2:8" ht="17.25" thickBot="1">
      <c r="B3" s="60"/>
      <c r="C3" s="60"/>
      <c r="D3" s="60"/>
      <c r="E3" s="60"/>
      <c r="F3" s="60"/>
      <c r="G3" s="60"/>
      <c r="H3" s="60"/>
    </row>
    <row r="4" spans="1:15" s="61" customFormat="1" ht="18" customHeight="1">
      <c r="A4" s="488" t="s">
        <v>78</v>
      </c>
      <c r="B4" s="489"/>
      <c r="C4" s="540" t="s">
        <v>82</v>
      </c>
      <c r="D4" s="488" t="s">
        <v>11</v>
      </c>
      <c r="E4" s="489"/>
      <c r="F4" s="489"/>
      <c r="G4" s="504"/>
      <c r="H4" s="503" t="s">
        <v>77</v>
      </c>
      <c r="I4" s="489"/>
      <c r="J4" s="489"/>
      <c r="K4" s="504"/>
      <c r="L4" s="116"/>
      <c r="M4" s="116"/>
      <c r="N4" s="116"/>
      <c r="O4" s="116"/>
    </row>
    <row r="5" spans="1:15" s="61" customFormat="1" ht="18" customHeight="1">
      <c r="A5" s="490"/>
      <c r="B5" s="486"/>
      <c r="C5" s="541"/>
      <c r="D5" s="490" t="s">
        <v>79</v>
      </c>
      <c r="E5" s="486" t="s">
        <v>13</v>
      </c>
      <c r="F5" s="486"/>
      <c r="G5" s="487"/>
      <c r="H5" s="534" t="s">
        <v>79</v>
      </c>
      <c r="I5" s="486" t="s">
        <v>13</v>
      </c>
      <c r="J5" s="486"/>
      <c r="K5" s="487"/>
      <c r="L5" s="116"/>
      <c r="M5" s="116"/>
      <c r="N5" s="116"/>
      <c r="O5" s="116"/>
    </row>
    <row r="6" spans="1:15" s="63" customFormat="1" ht="45.75" customHeight="1" thickBot="1">
      <c r="A6" s="491"/>
      <c r="B6" s="492"/>
      <c r="C6" s="542"/>
      <c r="D6" s="491"/>
      <c r="E6" s="85" t="s">
        <v>40</v>
      </c>
      <c r="F6" s="85" t="s">
        <v>76</v>
      </c>
      <c r="G6" s="86" t="s">
        <v>195</v>
      </c>
      <c r="H6" s="535"/>
      <c r="I6" s="85" t="s">
        <v>40</v>
      </c>
      <c r="J6" s="85" t="s">
        <v>76</v>
      </c>
      <c r="K6" s="86" t="s">
        <v>195</v>
      </c>
      <c r="L6" s="103">
        <f>IF(H18&gt;H17,"Ero","")</f>
      </c>
      <c r="M6" s="103">
        <f>IF(I18&gt;I17,"Ero","")</f>
      </c>
      <c r="N6" s="103">
        <f>IF(J18&gt;J17,"Ero","")</f>
      </c>
      <c r="O6" s="103">
        <f>IF(K18&gt;K17,"Ero","")</f>
      </c>
    </row>
    <row r="7" spans="1:15" s="64" customFormat="1" ht="15.75" customHeight="1" thickBot="1">
      <c r="A7" s="505">
        <v>1</v>
      </c>
      <c r="B7" s="506"/>
      <c r="C7" s="87">
        <v>2</v>
      </c>
      <c r="D7" s="88">
        <v>2</v>
      </c>
      <c r="E7" s="89">
        <v>3</v>
      </c>
      <c r="F7" s="89">
        <v>4</v>
      </c>
      <c r="G7" s="90">
        <v>5</v>
      </c>
      <c r="H7" s="91">
        <v>6</v>
      </c>
      <c r="I7" s="89">
        <v>7</v>
      </c>
      <c r="J7" s="89">
        <v>8</v>
      </c>
      <c r="K7" s="90">
        <v>9</v>
      </c>
      <c r="L7" s="117"/>
      <c r="M7" s="117"/>
      <c r="N7" s="117"/>
      <c r="O7" s="117"/>
    </row>
    <row r="8" spans="1:11" ht="20.25" customHeight="1" hidden="1" thickBot="1">
      <c r="A8" s="537" t="s">
        <v>19</v>
      </c>
      <c r="B8" s="538"/>
      <c r="C8" s="538"/>
      <c r="D8" s="538"/>
      <c r="E8" s="538"/>
      <c r="F8" s="538"/>
      <c r="G8" s="538"/>
      <c r="H8" s="538"/>
      <c r="I8" s="538"/>
      <c r="J8" s="538"/>
      <c r="K8" s="539"/>
    </row>
    <row r="9" spans="1:11" ht="20.25" customHeight="1" hidden="1">
      <c r="A9" s="511" t="s">
        <v>12</v>
      </c>
      <c r="B9" s="65" t="s">
        <v>40</v>
      </c>
      <c r="C9" s="513"/>
      <c r="D9" s="66"/>
      <c r="E9" s="67"/>
      <c r="F9" s="67"/>
      <c r="G9" s="67"/>
      <c r="H9" s="67"/>
      <c r="I9" s="67"/>
      <c r="J9" s="67"/>
      <c r="K9" s="68"/>
    </row>
    <row r="10" spans="1:11" ht="20.25" customHeight="1" hidden="1" thickBot="1">
      <c r="A10" s="512"/>
      <c r="B10" s="62" t="s">
        <v>10</v>
      </c>
      <c r="C10" s="514"/>
      <c r="D10" s="69"/>
      <c r="E10" s="70"/>
      <c r="F10" s="70"/>
      <c r="G10" s="70"/>
      <c r="H10" s="70"/>
      <c r="I10" s="70"/>
      <c r="J10" s="70"/>
      <c r="K10" s="71"/>
    </row>
    <row r="11" spans="1:12" ht="21.75" customHeight="1">
      <c r="A11" s="521" t="s">
        <v>269</v>
      </c>
      <c r="B11" s="92" t="s">
        <v>79</v>
      </c>
      <c r="C11" s="528"/>
      <c r="D11" s="96"/>
      <c r="E11" s="519"/>
      <c r="F11" s="519"/>
      <c r="G11" s="520"/>
      <c r="H11" s="99"/>
      <c r="I11" s="519"/>
      <c r="J11" s="519"/>
      <c r="K11" s="520"/>
      <c r="L11" s="113">
        <f>IF(AND(D11&gt;0,H11=0),"ero","")</f>
      </c>
    </row>
    <row r="12" spans="1:11" ht="21.75" customHeight="1">
      <c r="A12" s="525"/>
      <c r="B12" s="93" t="s">
        <v>10</v>
      </c>
      <c r="C12" s="529"/>
      <c r="D12" s="496"/>
      <c r="E12" s="497"/>
      <c r="F12" s="497"/>
      <c r="G12" s="498"/>
      <c r="H12" s="100"/>
      <c r="I12" s="497"/>
      <c r="J12" s="497"/>
      <c r="K12" s="498"/>
    </row>
    <row r="13" spans="1:12" ht="21.75" customHeight="1">
      <c r="A13" s="525"/>
      <c r="B13" s="93" t="s">
        <v>13</v>
      </c>
      <c r="C13" s="529"/>
      <c r="D13" s="496"/>
      <c r="E13" s="97"/>
      <c r="F13" s="97"/>
      <c r="G13" s="420"/>
      <c r="H13" s="523"/>
      <c r="I13" s="97"/>
      <c r="J13" s="97"/>
      <c r="K13" s="420"/>
      <c r="L13" s="113">
        <f>IF(AND(E13&gt;0,I13=0),"Ero","")</f>
      </c>
    </row>
    <row r="14" spans="1:11" ht="21.75" customHeight="1" thickBot="1">
      <c r="A14" s="522"/>
      <c r="B14" s="94" t="s">
        <v>10</v>
      </c>
      <c r="C14" s="530"/>
      <c r="D14" s="536"/>
      <c r="E14" s="507"/>
      <c r="F14" s="507"/>
      <c r="G14" s="508"/>
      <c r="H14" s="524"/>
      <c r="I14" s="101"/>
      <c r="J14" s="101"/>
      <c r="K14" s="422"/>
    </row>
    <row r="15" spans="1:11" ht="30" customHeight="1">
      <c r="A15" s="521" t="s">
        <v>270</v>
      </c>
      <c r="B15" s="95" t="s">
        <v>40</v>
      </c>
      <c r="C15" s="501"/>
      <c r="D15" s="494"/>
      <c r="E15" s="98"/>
      <c r="F15" s="98"/>
      <c r="G15" s="421"/>
      <c r="H15" s="526"/>
      <c r="I15" s="98"/>
      <c r="J15" s="98"/>
      <c r="K15" s="421"/>
    </row>
    <row r="16" spans="1:11" ht="28.5" customHeight="1" thickBot="1">
      <c r="A16" s="522"/>
      <c r="B16" s="85" t="s">
        <v>10</v>
      </c>
      <c r="C16" s="502"/>
      <c r="D16" s="495"/>
      <c r="E16" s="499"/>
      <c r="F16" s="499"/>
      <c r="G16" s="500"/>
      <c r="H16" s="527"/>
      <c r="I16" s="102"/>
      <c r="J16" s="102"/>
      <c r="K16" s="423"/>
    </row>
    <row r="17" spans="1:15" s="58" customFormat="1" ht="19.5" customHeight="1">
      <c r="A17" s="515" t="s">
        <v>14</v>
      </c>
      <c r="B17" s="76" t="s">
        <v>40</v>
      </c>
      <c r="C17" s="517">
        <f>C11+C15</f>
        <v>0</v>
      </c>
      <c r="D17" s="77">
        <f>D11</f>
        <v>0</v>
      </c>
      <c r="E17" s="78">
        <f>E15+E13</f>
        <v>0</v>
      </c>
      <c r="F17" s="78">
        <f>F13+F15</f>
        <v>0</v>
      </c>
      <c r="G17" s="79">
        <f>G13+G15</f>
        <v>0</v>
      </c>
      <c r="H17" s="80">
        <f>H11</f>
        <v>0</v>
      </c>
      <c r="I17" s="78">
        <f aca="true" t="shared" si="0" ref="I17:K18">I13+I15</f>
        <v>0</v>
      </c>
      <c r="J17" s="78">
        <f t="shared" si="0"/>
        <v>0</v>
      </c>
      <c r="K17" s="79">
        <f t="shared" si="0"/>
        <v>0</v>
      </c>
      <c r="L17" s="114"/>
      <c r="M17" s="114"/>
      <c r="N17" s="114"/>
      <c r="O17" s="114"/>
    </row>
    <row r="18" spans="1:15" s="58" customFormat="1" ht="19.5" customHeight="1" thickBot="1">
      <c r="A18" s="516"/>
      <c r="B18" s="81" t="s">
        <v>10</v>
      </c>
      <c r="C18" s="518"/>
      <c r="D18" s="531"/>
      <c r="E18" s="532"/>
      <c r="F18" s="532"/>
      <c r="G18" s="533"/>
      <c r="H18" s="82">
        <f>H12</f>
        <v>0</v>
      </c>
      <c r="I18" s="83">
        <f t="shared" si="0"/>
        <v>0</v>
      </c>
      <c r="J18" s="83">
        <f t="shared" si="0"/>
        <v>0</v>
      </c>
      <c r="K18" s="84">
        <f t="shared" si="0"/>
        <v>0</v>
      </c>
      <c r="L18" s="114"/>
      <c r="M18" s="114"/>
      <c r="N18" s="114"/>
      <c r="O18" s="114"/>
    </row>
    <row r="20" spans="1:11" ht="33" customHeight="1" hidden="1">
      <c r="A20" s="509" t="s">
        <v>81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</row>
    <row r="21" ht="16.5">
      <c r="I21" s="72" t="str">
        <f ca="1">'Thong tin don vi'!E6&amp;", ngày "&amp;DAY(NOW())&amp;" tháng "&amp;MONTH(NOW())&amp;" năm "&amp;YEAR(NOW())</f>
        <v>Lái Thiêu, ngày 28 tháng 1 năm 2019</v>
      </c>
    </row>
    <row r="22" spans="1:10" ht="17.25" customHeight="1">
      <c r="A22" s="58"/>
      <c r="B22" s="56" t="s">
        <v>16</v>
      </c>
      <c r="G22" s="73"/>
      <c r="H22" s="73"/>
      <c r="I22" s="75" t="s">
        <v>207</v>
      </c>
      <c r="J22" s="74"/>
    </row>
    <row r="23" spans="7:10" ht="16.5">
      <c r="G23" s="58"/>
      <c r="H23" s="58"/>
      <c r="I23" s="58"/>
      <c r="J23" s="56"/>
    </row>
    <row r="27" spans="2:9" ht="16.5">
      <c r="B27" s="56" t="str">
        <f>IF('Thong tin don vi'!E10="","",'Thong tin don vi'!E10)</f>
        <v>B</v>
      </c>
      <c r="I27" s="56" t="str">
        <f>IF('Thong tin don vi'!E8="","",'Thong tin don vi'!E8)</f>
        <v>A</v>
      </c>
    </row>
  </sheetData>
  <sheetProtection/>
  <mergeCells count="31">
    <mergeCell ref="I5:K5"/>
    <mergeCell ref="D5:D6"/>
    <mergeCell ref="A8:K8"/>
    <mergeCell ref="C4:C6"/>
    <mergeCell ref="D4:G4"/>
    <mergeCell ref="A11:A14"/>
    <mergeCell ref="H15:H16"/>
    <mergeCell ref="C11:C14"/>
    <mergeCell ref="D18:G18"/>
    <mergeCell ref="H5:H6"/>
    <mergeCell ref="D13:D14"/>
    <mergeCell ref="E14:G14"/>
    <mergeCell ref="A20:K20"/>
    <mergeCell ref="A9:A10"/>
    <mergeCell ref="C9:C10"/>
    <mergeCell ref="A17:A18"/>
    <mergeCell ref="C17:C18"/>
    <mergeCell ref="I11:K12"/>
    <mergeCell ref="A15:A16"/>
    <mergeCell ref="H13:H14"/>
    <mergeCell ref="E11:G11"/>
    <mergeCell ref="E5:G5"/>
    <mergeCell ref="A4:B6"/>
    <mergeCell ref="A1:J1"/>
    <mergeCell ref="A2:J2"/>
    <mergeCell ref="D15:D16"/>
    <mergeCell ref="D12:G12"/>
    <mergeCell ref="E16:G16"/>
    <mergeCell ref="C15:C16"/>
    <mergeCell ref="H4:K4"/>
    <mergeCell ref="A7:B7"/>
  </mergeCells>
  <dataValidations count="1">
    <dataValidation type="whole" allowBlank="1" showInputMessage="1" showErrorMessage="1" sqref="D11 E13 F13 G13 H11 H12 I13 I14 J13 J14 K13 K14 K15 K16 J16 J15 I15 I16 G15 F15 E15">
      <formula1>0</formula1>
      <formula2>9000</formula2>
    </dataValidation>
  </dataValidations>
  <printOptions horizontalCentered="1"/>
  <pageMargins left="0.47" right="0" top="0.41" bottom="0" header="0.39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6"/>
  <sheetViews>
    <sheetView zoomScale="70" zoomScaleNormal="70" workbookViewId="0" topLeftCell="A1">
      <selection activeCell="B4" sqref="B4:C38"/>
    </sheetView>
  </sheetViews>
  <sheetFormatPr defaultColWidth="8.796875" defaultRowHeight="15"/>
  <cols>
    <col min="1" max="1" width="12" style="334" customWidth="1"/>
    <col min="2" max="2" width="5.09765625" style="336" customWidth="1"/>
    <col min="3" max="3" width="4.09765625" style="334" customWidth="1"/>
    <col min="4" max="4" width="4.19921875" style="334" customWidth="1"/>
    <col min="5" max="5" width="4.3984375" style="334" customWidth="1"/>
    <col min="6" max="12" width="4" style="334" customWidth="1"/>
    <col min="13" max="20" width="3.19921875" style="334" customWidth="1"/>
    <col min="21" max="21" width="4" style="334" customWidth="1"/>
    <col min="22" max="24" width="3.3984375" style="334" customWidth="1"/>
    <col min="25" max="25" width="4.69921875" style="334" customWidth="1"/>
    <col min="26" max="29" width="3.59765625" style="334" customWidth="1"/>
    <col min="30" max="31" width="4.09765625" style="334" customWidth="1"/>
    <col min="32" max="32" width="3.59765625" style="334" customWidth="1"/>
    <col min="33" max="35" width="4" style="334" customWidth="1"/>
    <col min="36" max="36" width="4.5" style="334" customWidth="1"/>
    <col min="37" max="40" width="4" style="334" customWidth="1"/>
    <col min="41" max="16384" width="9" style="334" customWidth="1"/>
  </cols>
  <sheetData>
    <row r="1" spans="1:34" ht="16.5" customHeight="1">
      <c r="A1" s="693" t="str">
        <f ca="1">"THỐNG KÊ TRÌNH ĐỘ ĐÀO TẠO GIÁO VIÊN TRƯỜNG TIỂU HỌC NĂM HỌC "&amp;IF(MONTH(NOW())&gt;6,YEAR(NOW())&amp;"-"&amp;YEAR(NOW())+1,YEAR(NOW())-1&amp;"-"&amp;YEAR(NOW()))&amp;" (ĐỢT "&amp;IF(MONTH(NOW())&gt;6,1,2)&amp;" )"</f>
        <v>THỐNG KÊ TRÌNH ĐỘ ĐÀO TẠO GIÁO VIÊN TRƯỜNG TIỂU HỌC NĂM HỌC 2018-2019 (ĐỢT 2 )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333"/>
      <c r="AG1" s="335" t="s">
        <v>57</v>
      </c>
      <c r="AH1" s="335"/>
    </row>
    <row r="2" spans="1:26" ht="15.75">
      <c r="A2" s="333"/>
      <c r="B2" s="698" t="str">
        <f>IF('Thong tin don vi'!F4="TH",'Thong tin don vi'!E4,"")</f>
        <v>TRƯỜNG TIỂU HỌC BÌNH HÒA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V2" s="335"/>
      <c r="W2" s="335"/>
      <c r="X2" s="335"/>
      <c r="Y2" s="335"/>
      <c r="Z2" s="335"/>
    </row>
    <row r="3" ht="9.75" customHeight="1" thickBot="1">
      <c r="C3" s="335"/>
    </row>
    <row r="4" spans="1:40" s="337" customFormat="1" ht="33" customHeight="1" thickBot="1">
      <c r="A4" s="671" t="s">
        <v>170</v>
      </c>
      <c r="B4" s="674" t="s">
        <v>40</v>
      </c>
      <c r="C4" s="699" t="s">
        <v>10</v>
      </c>
      <c r="D4" s="677" t="s">
        <v>169</v>
      </c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704"/>
      <c r="AJ4" s="690" t="s">
        <v>197</v>
      </c>
      <c r="AK4" s="691"/>
      <c r="AL4" s="691"/>
      <c r="AM4" s="691"/>
      <c r="AN4" s="692"/>
    </row>
    <row r="5" spans="1:40" s="337" customFormat="1" ht="16.5" customHeight="1">
      <c r="A5" s="672"/>
      <c r="B5" s="675"/>
      <c r="C5" s="700"/>
      <c r="D5" s="702" t="s">
        <v>58</v>
      </c>
      <c r="E5" s="703"/>
      <c r="F5" s="703"/>
      <c r="G5" s="703"/>
      <c r="H5" s="703"/>
      <c r="I5" s="703"/>
      <c r="J5" s="703"/>
      <c r="K5" s="703"/>
      <c r="L5" s="699"/>
      <c r="M5" s="668" t="s">
        <v>59</v>
      </c>
      <c r="N5" s="669"/>
      <c r="O5" s="669"/>
      <c r="P5" s="669"/>
      <c r="Q5" s="669"/>
      <c r="R5" s="669"/>
      <c r="S5" s="669"/>
      <c r="T5" s="669"/>
      <c r="U5" s="670"/>
      <c r="V5" s="702" t="s">
        <v>61</v>
      </c>
      <c r="W5" s="703"/>
      <c r="X5" s="703"/>
      <c r="Y5" s="699"/>
      <c r="Z5" s="702" t="s">
        <v>128</v>
      </c>
      <c r="AA5" s="703"/>
      <c r="AB5" s="703"/>
      <c r="AC5" s="703"/>
      <c r="AD5" s="699"/>
      <c r="AE5" s="705" t="s">
        <v>129</v>
      </c>
      <c r="AF5" s="706"/>
      <c r="AG5" s="706"/>
      <c r="AH5" s="706"/>
      <c r="AI5" s="707"/>
      <c r="AJ5" s="694" t="s">
        <v>147</v>
      </c>
      <c r="AK5" s="696" t="s">
        <v>145</v>
      </c>
      <c r="AL5" s="696" t="s">
        <v>146</v>
      </c>
      <c r="AM5" s="696" t="s">
        <v>193</v>
      </c>
      <c r="AN5" s="688" t="s">
        <v>194</v>
      </c>
    </row>
    <row r="6" spans="1:40" s="337" customFormat="1" ht="66.75" customHeight="1" thickBot="1">
      <c r="A6" s="673"/>
      <c r="B6" s="676"/>
      <c r="C6" s="701"/>
      <c r="D6" s="345" t="s">
        <v>138</v>
      </c>
      <c r="E6" s="339" t="s">
        <v>73</v>
      </c>
      <c r="F6" s="340" t="s">
        <v>67</v>
      </c>
      <c r="G6" s="339" t="s">
        <v>68</v>
      </c>
      <c r="H6" s="340" t="s">
        <v>50</v>
      </c>
      <c r="I6" s="339" t="s">
        <v>145</v>
      </c>
      <c r="J6" s="339" t="s">
        <v>146</v>
      </c>
      <c r="K6" s="339" t="s">
        <v>294</v>
      </c>
      <c r="L6" s="343" t="s">
        <v>296</v>
      </c>
      <c r="M6" s="338" t="s">
        <v>62</v>
      </c>
      <c r="N6" s="339" t="s">
        <v>63</v>
      </c>
      <c r="O6" s="339" t="s">
        <v>64</v>
      </c>
      <c r="P6" s="339" t="s">
        <v>367</v>
      </c>
      <c r="Q6" s="339" t="s">
        <v>368</v>
      </c>
      <c r="R6" s="339" t="s">
        <v>198</v>
      </c>
      <c r="S6" s="339" t="s">
        <v>289</v>
      </c>
      <c r="T6" s="339" t="s">
        <v>290</v>
      </c>
      <c r="U6" s="341" t="s">
        <v>294</v>
      </c>
      <c r="V6" s="345" t="s">
        <v>6</v>
      </c>
      <c r="W6" s="339" t="s">
        <v>65</v>
      </c>
      <c r="X6" s="339" t="s">
        <v>180</v>
      </c>
      <c r="Y6" s="447" t="s">
        <v>295</v>
      </c>
      <c r="Z6" s="397" t="s">
        <v>179</v>
      </c>
      <c r="AA6" s="339" t="s">
        <v>147</v>
      </c>
      <c r="AB6" s="339" t="s">
        <v>146</v>
      </c>
      <c r="AC6" s="339" t="s">
        <v>294</v>
      </c>
      <c r="AD6" s="343" t="s">
        <v>296</v>
      </c>
      <c r="AE6" s="338" t="s">
        <v>179</v>
      </c>
      <c r="AF6" s="339" t="s">
        <v>147</v>
      </c>
      <c r="AG6" s="339" t="s">
        <v>146</v>
      </c>
      <c r="AH6" s="339" t="s">
        <v>294</v>
      </c>
      <c r="AI6" s="341" t="s">
        <v>296</v>
      </c>
      <c r="AJ6" s="695"/>
      <c r="AK6" s="697"/>
      <c r="AL6" s="697"/>
      <c r="AM6" s="697"/>
      <c r="AN6" s="689"/>
    </row>
    <row r="7" spans="1:40" s="352" customFormat="1" ht="12.75" thickBot="1">
      <c r="A7" s="346">
        <v>1</v>
      </c>
      <c r="B7" s="347">
        <v>2</v>
      </c>
      <c r="C7" s="348">
        <v>3</v>
      </c>
      <c r="D7" s="347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48">
        <v>12</v>
      </c>
      <c r="M7" s="349">
        <v>13</v>
      </c>
      <c r="N7" s="350">
        <v>14</v>
      </c>
      <c r="O7" s="350">
        <v>15</v>
      </c>
      <c r="P7" s="350">
        <v>16</v>
      </c>
      <c r="Q7" s="350">
        <v>17</v>
      </c>
      <c r="R7" s="350">
        <v>18</v>
      </c>
      <c r="S7" s="350">
        <v>19</v>
      </c>
      <c r="T7" s="350">
        <v>20</v>
      </c>
      <c r="U7" s="351">
        <v>21</v>
      </c>
      <c r="V7" s="347">
        <v>22</v>
      </c>
      <c r="W7" s="350">
        <v>23</v>
      </c>
      <c r="X7" s="350">
        <v>24</v>
      </c>
      <c r="Y7" s="348">
        <v>25</v>
      </c>
      <c r="Z7" s="347">
        <v>26</v>
      </c>
      <c r="AA7" s="350">
        <v>27</v>
      </c>
      <c r="AB7" s="350">
        <v>28</v>
      </c>
      <c r="AC7" s="350">
        <v>29</v>
      </c>
      <c r="AD7" s="348">
        <v>30</v>
      </c>
      <c r="AE7" s="349">
        <v>31</v>
      </c>
      <c r="AF7" s="350">
        <v>32</v>
      </c>
      <c r="AG7" s="350">
        <v>33</v>
      </c>
      <c r="AH7" s="350">
        <v>34</v>
      </c>
      <c r="AI7" s="351">
        <v>35</v>
      </c>
      <c r="AJ7" s="347">
        <v>36</v>
      </c>
      <c r="AK7" s="350">
        <v>37</v>
      </c>
      <c r="AL7" s="350">
        <v>38</v>
      </c>
      <c r="AM7" s="350">
        <v>39</v>
      </c>
      <c r="AN7" s="348">
        <v>40</v>
      </c>
    </row>
    <row r="8" spans="1:40" ht="30" customHeight="1">
      <c r="A8" s="353" t="s">
        <v>161</v>
      </c>
      <c r="B8" s="354">
        <f>SUM(D8:L8)</f>
        <v>0</v>
      </c>
      <c r="C8" s="323"/>
      <c r="D8" s="311"/>
      <c r="E8" s="306"/>
      <c r="F8" s="306"/>
      <c r="G8" s="306"/>
      <c r="H8" s="306"/>
      <c r="I8" s="306"/>
      <c r="J8" s="306"/>
      <c r="K8" s="306"/>
      <c r="L8" s="312"/>
      <c r="M8" s="309"/>
      <c r="N8" s="306"/>
      <c r="O8" s="306"/>
      <c r="P8" s="306"/>
      <c r="Q8" s="306"/>
      <c r="R8" s="306"/>
      <c r="S8" s="306"/>
      <c r="T8" s="306"/>
      <c r="U8" s="315"/>
      <c r="V8" s="311"/>
      <c r="W8" s="306"/>
      <c r="X8" s="306"/>
      <c r="Y8" s="312"/>
      <c r="Z8" s="273"/>
      <c r="AA8" s="275"/>
      <c r="AB8" s="275"/>
      <c r="AC8" s="275"/>
      <c r="AD8" s="300"/>
      <c r="AE8" s="274"/>
      <c r="AF8" s="275"/>
      <c r="AG8" s="275"/>
      <c r="AH8" s="275"/>
      <c r="AI8" s="276"/>
      <c r="AJ8" s="273"/>
      <c r="AK8" s="275"/>
      <c r="AL8" s="275"/>
      <c r="AM8" s="275"/>
      <c r="AN8" s="300"/>
    </row>
    <row r="9" spans="1:40" ht="30" customHeight="1" thickBot="1">
      <c r="A9" s="355" t="s">
        <v>162</v>
      </c>
      <c r="B9" s="356">
        <f>SUM(D9:L9)</f>
        <v>0</v>
      </c>
      <c r="C9" s="324"/>
      <c r="D9" s="277"/>
      <c r="E9" s="278"/>
      <c r="F9" s="278"/>
      <c r="G9" s="278"/>
      <c r="H9" s="278"/>
      <c r="I9" s="278"/>
      <c r="J9" s="278"/>
      <c r="K9" s="278"/>
      <c r="L9" s="279"/>
      <c r="M9" s="280"/>
      <c r="N9" s="278"/>
      <c r="O9" s="278"/>
      <c r="P9" s="278"/>
      <c r="Q9" s="278"/>
      <c r="R9" s="278"/>
      <c r="S9" s="278"/>
      <c r="T9" s="278"/>
      <c r="U9" s="281"/>
      <c r="V9" s="277"/>
      <c r="W9" s="278"/>
      <c r="X9" s="278"/>
      <c r="Y9" s="279"/>
      <c r="Z9" s="282"/>
      <c r="AA9" s="284"/>
      <c r="AB9" s="284"/>
      <c r="AC9" s="284"/>
      <c r="AD9" s="298"/>
      <c r="AE9" s="283"/>
      <c r="AF9" s="284"/>
      <c r="AG9" s="284"/>
      <c r="AH9" s="284"/>
      <c r="AI9" s="285"/>
      <c r="AJ9" s="282"/>
      <c r="AK9" s="284"/>
      <c r="AL9" s="284"/>
      <c r="AM9" s="284"/>
      <c r="AN9" s="298"/>
    </row>
    <row r="10" spans="1:40" s="363" customFormat="1" ht="30" customHeight="1">
      <c r="A10" s="357" t="s">
        <v>130</v>
      </c>
      <c r="B10" s="358">
        <f>SUM(B8:B9)</f>
        <v>0</v>
      </c>
      <c r="C10" s="359">
        <f>SUM(C8:C9)</f>
        <v>0</v>
      </c>
      <c r="D10" s="358">
        <f>SUM(D8:D9)</f>
        <v>0</v>
      </c>
      <c r="E10" s="361">
        <f aca="true" t="shared" si="0" ref="E10:AL10">SUM(E8:E9)</f>
        <v>0</v>
      </c>
      <c r="F10" s="361">
        <f t="shared" si="0"/>
        <v>0</v>
      </c>
      <c r="G10" s="361">
        <f t="shared" si="0"/>
        <v>0</v>
      </c>
      <c r="H10" s="361">
        <f t="shared" si="0"/>
        <v>0</v>
      </c>
      <c r="I10" s="361">
        <f t="shared" si="0"/>
        <v>0</v>
      </c>
      <c r="J10" s="361">
        <f t="shared" si="0"/>
        <v>0</v>
      </c>
      <c r="K10" s="361">
        <f t="shared" si="0"/>
        <v>0</v>
      </c>
      <c r="L10" s="359">
        <f t="shared" si="0"/>
        <v>0</v>
      </c>
      <c r="M10" s="360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361">
        <f t="shared" si="0"/>
        <v>0</v>
      </c>
      <c r="R10" s="361">
        <f t="shared" si="0"/>
        <v>0</v>
      </c>
      <c r="S10" s="361">
        <f t="shared" si="0"/>
        <v>0</v>
      </c>
      <c r="T10" s="361">
        <f t="shared" si="0"/>
        <v>0</v>
      </c>
      <c r="U10" s="362">
        <f t="shared" si="0"/>
        <v>0</v>
      </c>
      <c r="V10" s="358">
        <f t="shared" si="0"/>
        <v>0</v>
      </c>
      <c r="W10" s="361">
        <f t="shared" si="0"/>
        <v>0</v>
      </c>
      <c r="X10" s="361">
        <f t="shared" si="0"/>
        <v>0</v>
      </c>
      <c r="Y10" s="359">
        <f t="shared" si="0"/>
        <v>0</v>
      </c>
      <c r="Z10" s="358">
        <f t="shared" si="0"/>
        <v>0</v>
      </c>
      <c r="AA10" s="361">
        <f t="shared" si="0"/>
        <v>0</v>
      </c>
      <c r="AB10" s="361">
        <f t="shared" si="0"/>
        <v>0</v>
      </c>
      <c r="AC10" s="361">
        <f t="shared" si="0"/>
        <v>0</v>
      </c>
      <c r="AD10" s="359">
        <f t="shared" si="0"/>
        <v>0</v>
      </c>
      <c r="AE10" s="360">
        <f t="shared" si="0"/>
        <v>0</v>
      </c>
      <c r="AF10" s="361">
        <f t="shared" si="0"/>
        <v>0</v>
      </c>
      <c r="AG10" s="361">
        <f t="shared" si="0"/>
        <v>0</v>
      </c>
      <c r="AH10" s="361">
        <f t="shared" si="0"/>
        <v>0</v>
      </c>
      <c r="AI10" s="362">
        <f t="shared" si="0"/>
        <v>0</v>
      </c>
      <c r="AJ10" s="358">
        <f t="shared" si="0"/>
        <v>0</v>
      </c>
      <c r="AK10" s="361">
        <f t="shared" si="0"/>
        <v>0</v>
      </c>
      <c r="AL10" s="361">
        <f t="shared" si="0"/>
        <v>0</v>
      </c>
      <c r="AM10" s="361">
        <f>SUM(AM8:AM9)</f>
        <v>0</v>
      </c>
      <c r="AN10" s="359">
        <f>SUM(AN8:AN9)</f>
        <v>0</v>
      </c>
    </row>
    <row r="11" spans="1:40" s="363" customFormat="1" ht="30" customHeight="1" thickBot="1">
      <c r="A11" s="364" t="s">
        <v>10</v>
      </c>
      <c r="B11" s="365">
        <f>SUM(D11:L11)</f>
        <v>0</v>
      </c>
      <c r="C11" s="366">
        <f>C10</f>
        <v>0</v>
      </c>
      <c r="D11" s="289"/>
      <c r="E11" s="290"/>
      <c r="F11" s="290"/>
      <c r="G11" s="290"/>
      <c r="H11" s="290"/>
      <c r="I11" s="290"/>
      <c r="J11" s="290"/>
      <c r="K11" s="290"/>
      <c r="L11" s="291"/>
      <c r="M11" s="292"/>
      <c r="N11" s="290"/>
      <c r="O11" s="290"/>
      <c r="P11" s="290"/>
      <c r="Q11" s="290"/>
      <c r="R11" s="290"/>
      <c r="S11" s="290"/>
      <c r="T11" s="290"/>
      <c r="U11" s="293"/>
      <c r="V11" s="289"/>
      <c r="W11" s="290"/>
      <c r="X11" s="290"/>
      <c r="Y11" s="291"/>
      <c r="Z11" s="294"/>
      <c r="AA11" s="296"/>
      <c r="AB11" s="296"/>
      <c r="AC11" s="296"/>
      <c r="AD11" s="299"/>
      <c r="AE11" s="295"/>
      <c r="AF11" s="296"/>
      <c r="AG11" s="296"/>
      <c r="AH11" s="296"/>
      <c r="AI11" s="297"/>
      <c r="AJ11" s="294"/>
      <c r="AK11" s="296"/>
      <c r="AL11" s="296"/>
      <c r="AM11" s="296"/>
      <c r="AN11" s="299"/>
    </row>
    <row r="12" spans="1:40" ht="30" customHeight="1">
      <c r="A12" s="367" t="s">
        <v>163</v>
      </c>
      <c r="B12" s="354">
        <f aca="true" t="shared" si="1" ref="B12:B17">SUM(D12:L12)</f>
        <v>0</v>
      </c>
      <c r="C12" s="323"/>
      <c r="D12" s="311"/>
      <c r="E12" s="306"/>
      <c r="F12" s="306"/>
      <c r="G12" s="306"/>
      <c r="H12" s="306"/>
      <c r="I12" s="306"/>
      <c r="J12" s="306"/>
      <c r="K12" s="306"/>
      <c r="L12" s="312"/>
      <c r="M12" s="309"/>
      <c r="N12" s="275"/>
      <c r="O12" s="275"/>
      <c r="P12" s="275"/>
      <c r="Q12" s="275"/>
      <c r="R12" s="275"/>
      <c r="S12" s="275"/>
      <c r="T12" s="275"/>
      <c r="U12" s="276"/>
      <c r="V12" s="273"/>
      <c r="W12" s="275"/>
      <c r="X12" s="275"/>
      <c r="Y12" s="300"/>
      <c r="Z12" s="273"/>
      <c r="AA12" s="275"/>
      <c r="AB12" s="275"/>
      <c r="AC12" s="275"/>
      <c r="AD12" s="300"/>
      <c r="AE12" s="274"/>
      <c r="AF12" s="275"/>
      <c r="AG12" s="275"/>
      <c r="AH12" s="275"/>
      <c r="AI12" s="276"/>
      <c r="AJ12" s="273"/>
      <c r="AK12" s="275"/>
      <c r="AL12" s="275"/>
      <c r="AM12" s="275"/>
      <c r="AN12" s="300"/>
    </row>
    <row r="13" spans="1:40" ht="30" customHeight="1">
      <c r="A13" s="377" t="s">
        <v>159</v>
      </c>
      <c r="B13" s="378">
        <f>SUM(D13:L13)</f>
        <v>0</v>
      </c>
      <c r="C13" s="331"/>
      <c r="D13" s="317"/>
      <c r="E13" s="304"/>
      <c r="F13" s="304"/>
      <c r="G13" s="304"/>
      <c r="H13" s="304"/>
      <c r="I13" s="304"/>
      <c r="J13" s="304"/>
      <c r="K13" s="304"/>
      <c r="L13" s="316"/>
      <c r="M13" s="318"/>
      <c r="N13" s="287"/>
      <c r="O13" s="287"/>
      <c r="P13" s="287"/>
      <c r="Q13" s="287"/>
      <c r="R13" s="287"/>
      <c r="S13" s="287"/>
      <c r="T13" s="287"/>
      <c r="U13" s="302"/>
      <c r="V13" s="286"/>
      <c r="W13" s="287"/>
      <c r="X13" s="287"/>
      <c r="Y13" s="288"/>
      <c r="Z13" s="286"/>
      <c r="AA13" s="287"/>
      <c r="AB13" s="287"/>
      <c r="AC13" s="287"/>
      <c r="AD13" s="288"/>
      <c r="AE13" s="301"/>
      <c r="AF13" s="287"/>
      <c r="AG13" s="287"/>
      <c r="AH13" s="287"/>
      <c r="AI13" s="302"/>
      <c r="AJ13" s="286"/>
      <c r="AK13" s="287"/>
      <c r="AL13" s="287"/>
      <c r="AM13" s="287"/>
      <c r="AN13" s="288"/>
    </row>
    <row r="14" spans="1:40" ht="30" customHeight="1">
      <c r="A14" s="377" t="s">
        <v>160</v>
      </c>
      <c r="B14" s="378">
        <f>SUM(D14:L14)</f>
        <v>0</v>
      </c>
      <c r="C14" s="331"/>
      <c r="D14" s="317"/>
      <c r="E14" s="304"/>
      <c r="F14" s="304"/>
      <c r="G14" s="304"/>
      <c r="H14" s="304"/>
      <c r="I14" s="304"/>
      <c r="J14" s="304"/>
      <c r="K14" s="304"/>
      <c r="L14" s="316"/>
      <c r="M14" s="318"/>
      <c r="N14" s="287"/>
      <c r="O14" s="287"/>
      <c r="P14" s="287"/>
      <c r="Q14" s="287"/>
      <c r="R14" s="287"/>
      <c r="S14" s="287"/>
      <c r="T14" s="287"/>
      <c r="U14" s="302"/>
      <c r="V14" s="286"/>
      <c r="W14" s="287"/>
      <c r="X14" s="287"/>
      <c r="Y14" s="288"/>
      <c r="Z14" s="286"/>
      <c r="AA14" s="287"/>
      <c r="AB14" s="287"/>
      <c r="AC14" s="287"/>
      <c r="AD14" s="288"/>
      <c r="AE14" s="301"/>
      <c r="AF14" s="287"/>
      <c r="AG14" s="287"/>
      <c r="AH14" s="287"/>
      <c r="AI14" s="302"/>
      <c r="AJ14" s="286"/>
      <c r="AK14" s="287"/>
      <c r="AL14" s="287"/>
      <c r="AM14" s="287"/>
      <c r="AN14" s="288"/>
    </row>
    <row r="15" spans="1:40" ht="30" customHeight="1">
      <c r="A15" s="377" t="s">
        <v>168</v>
      </c>
      <c r="B15" s="378">
        <f t="shared" si="1"/>
        <v>0</v>
      </c>
      <c r="C15" s="331"/>
      <c r="D15" s="317"/>
      <c r="E15" s="304"/>
      <c r="F15" s="304"/>
      <c r="G15" s="304"/>
      <c r="H15" s="304"/>
      <c r="I15" s="304"/>
      <c r="J15" s="304"/>
      <c r="K15" s="304"/>
      <c r="L15" s="316"/>
      <c r="M15" s="318"/>
      <c r="N15" s="287"/>
      <c r="O15" s="287"/>
      <c r="P15" s="287"/>
      <c r="Q15" s="287"/>
      <c r="R15" s="287"/>
      <c r="S15" s="287"/>
      <c r="T15" s="287"/>
      <c r="U15" s="302"/>
      <c r="V15" s="286"/>
      <c r="W15" s="287"/>
      <c r="X15" s="287"/>
      <c r="Y15" s="288"/>
      <c r="Z15" s="286"/>
      <c r="AA15" s="287"/>
      <c r="AB15" s="287"/>
      <c r="AC15" s="287"/>
      <c r="AD15" s="288"/>
      <c r="AE15" s="301"/>
      <c r="AF15" s="287"/>
      <c r="AG15" s="287"/>
      <c r="AH15" s="287"/>
      <c r="AI15" s="302"/>
      <c r="AJ15" s="286"/>
      <c r="AK15" s="287"/>
      <c r="AL15" s="287"/>
      <c r="AM15" s="287"/>
      <c r="AN15" s="288"/>
    </row>
    <row r="16" spans="1:40" ht="30" customHeight="1">
      <c r="A16" s="377" t="s">
        <v>164</v>
      </c>
      <c r="B16" s="378">
        <f t="shared" si="1"/>
        <v>0</v>
      </c>
      <c r="C16" s="331"/>
      <c r="D16" s="317"/>
      <c r="E16" s="304"/>
      <c r="F16" s="304"/>
      <c r="G16" s="304"/>
      <c r="H16" s="304"/>
      <c r="I16" s="304"/>
      <c r="J16" s="304"/>
      <c r="K16" s="304"/>
      <c r="L16" s="316"/>
      <c r="M16" s="318"/>
      <c r="N16" s="287"/>
      <c r="O16" s="287"/>
      <c r="P16" s="287"/>
      <c r="Q16" s="287"/>
      <c r="R16" s="287"/>
      <c r="S16" s="287"/>
      <c r="T16" s="287"/>
      <c r="U16" s="302"/>
      <c r="V16" s="286"/>
      <c r="W16" s="287"/>
      <c r="X16" s="287"/>
      <c r="Y16" s="288"/>
      <c r="Z16" s="286"/>
      <c r="AA16" s="287"/>
      <c r="AB16" s="287"/>
      <c r="AC16" s="287"/>
      <c r="AD16" s="288"/>
      <c r="AE16" s="301"/>
      <c r="AF16" s="287"/>
      <c r="AG16" s="287"/>
      <c r="AH16" s="287"/>
      <c r="AI16" s="302"/>
      <c r="AJ16" s="286"/>
      <c r="AK16" s="287"/>
      <c r="AL16" s="287"/>
      <c r="AM16" s="287"/>
      <c r="AN16" s="288"/>
    </row>
    <row r="17" spans="1:40" ht="30" customHeight="1" thickBot="1">
      <c r="A17" s="368" t="s">
        <v>165</v>
      </c>
      <c r="B17" s="356">
        <f t="shared" si="1"/>
        <v>0</v>
      </c>
      <c r="C17" s="324"/>
      <c r="D17" s="277"/>
      <c r="E17" s="278"/>
      <c r="F17" s="278"/>
      <c r="G17" s="278"/>
      <c r="H17" s="278"/>
      <c r="I17" s="278"/>
      <c r="J17" s="278"/>
      <c r="K17" s="278"/>
      <c r="L17" s="279"/>
      <c r="M17" s="280"/>
      <c r="N17" s="284"/>
      <c r="O17" s="284"/>
      <c r="P17" s="284"/>
      <c r="Q17" s="284"/>
      <c r="R17" s="284"/>
      <c r="S17" s="284"/>
      <c r="T17" s="284"/>
      <c r="U17" s="285"/>
      <c r="V17" s="282"/>
      <c r="W17" s="284"/>
      <c r="X17" s="284"/>
      <c r="Y17" s="298"/>
      <c r="Z17" s="282"/>
      <c r="AA17" s="284"/>
      <c r="AB17" s="284"/>
      <c r="AC17" s="284"/>
      <c r="AD17" s="298"/>
      <c r="AE17" s="283"/>
      <c r="AF17" s="284"/>
      <c r="AG17" s="284"/>
      <c r="AH17" s="284"/>
      <c r="AI17" s="285"/>
      <c r="AJ17" s="282"/>
      <c r="AK17" s="284"/>
      <c r="AL17" s="284"/>
      <c r="AM17" s="284"/>
      <c r="AN17" s="298"/>
    </row>
    <row r="18" spans="1:40" s="363" customFormat="1" ht="30" customHeight="1">
      <c r="A18" s="369" t="s">
        <v>131</v>
      </c>
      <c r="B18" s="358">
        <f>SUM(B12:B17)</f>
        <v>0</v>
      </c>
      <c r="C18" s="370">
        <f>SUM(C12:C17)</f>
        <v>0</v>
      </c>
      <c r="D18" s="374">
        <f>SUM(D12:D17)</f>
        <v>0</v>
      </c>
      <c r="E18" s="372">
        <f aca="true" t="shared" si="2" ref="E18:AM18">SUM(E12:E17)</f>
        <v>0</v>
      </c>
      <c r="F18" s="372">
        <f t="shared" si="2"/>
        <v>0</v>
      </c>
      <c r="G18" s="372">
        <f t="shared" si="2"/>
        <v>0</v>
      </c>
      <c r="H18" s="372">
        <f t="shared" si="2"/>
        <v>0</v>
      </c>
      <c r="I18" s="372">
        <f t="shared" si="2"/>
        <v>0</v>
      </c>
      <c r="J18" s="372">
        <f t="shared" si="2"/>
        <v>0</v>
      </c>
      <c r="K18" s="372">
        <f t="shared" si="2"/>
        <v>0</v>
      </c>
      <c r="L18" s="370">
        <f t="shared" si="2"/>
        <v>0</v>
      </c>
      <c r="M18" s="371">
        <f t="shared" si="2"/>
        <v>0</v>
      </c>
      <c r="N18" s="372">
        <f t="shared" si="2"/>
        <v>0</v>
      </c>
      <c r="O18" s="372">
        <f t="shared" si="2"/>
        <v>0</v>
      </c>
      <c r="P18" s="372">
        <f t="shared" si="2"/>
        <v>0</v>
      </c>
      <c r="Q18" s="372">
        <f t="shared" si="2"/>
        <v>0</v>
      </c>
      <c r="R18" s="372">
        <f t="shared" si="2"/>
        <v>0</v>
      </c>
      <c r="S18" s="372">
        <f t="shared" si="2"/>
        <v>0</v>
      </c>
      <c r="T18" s="372">
        <f t="shared" si="2"/>
        <v>0</v>
      </c>
      <c r="U18" s="373">
        <f t="shared" si="2"/>
        <v>0</v>
      </c>
      <c r="V18" s="374">
        <f t="shared" si="2"/>
        <v>0</v>
      </c>
      <c r="W18" s="372">
        <f t="shared" si="2"/>
        <v>0</v>
      </c>
      <c r="X18" s="372">
        <f t="shared" si="2"/>
        <v>0</v>
      </c>
      <c r="Y18" s="370">
        <f t="shared" si="2"/>
        <v>0</v>
      </c>
      <c r="Z18" s="374">
        <f t="shared" si="2"/>
        <v>0</v>
      </c>
      <c r="AA18" s="372">
        <f t="shared" si="2"/>
        <v>0</v>
      </c>
      <c r="AB18" s="372">
        <f t="shared" si="2"/>
        <v>0</v>
      </c>
      <c r="AC18" s="372">
        <f t="shared" si="2"/>
        <v>0</v>
      </c>
      <c r="AD18" s="370">
        <f t="shared" si="2"/>
        <v>0</v>
      </c>
      <c r="AE18" s="371">
        <f t="shared" si="2"/>
        <v>0</v>
      </c>
      <c r="AF18" s="372">
        <f t="shared" si="2"/>
        <v>0</v>
      </c>
      <c r="AG18" s="372">
        <f t="shared" si="2"/>
        <v>0</v>
      </c>
      <c r="AH18" s="372">
        <f t="shared" si="2"/>
        <v>0</v>
      </c>
      <c r="AI18" s="373">
        <f t="shared" si="2"/>
        <v>0</v>
      </c>
      <c r="AJ18" s="374">
        <f t="shared" si="2"/>
        <v>0</v>
      </c>
      <c r="AK18" s="372">
        <f t="shared" si="2"/>
        <v>0</v>
      </c>
      <c r="AL18" s="372">
        <f t="shared" si="2"/>
        <v>0</v>
      </c>
      <c r="AM18" s="372">
        <f t="shared" si="2"/>
        <v>0</v>
      </c>
      <c r="AN18" s="370">
        <f>SUM(AN12:AN17)</f>
        <v>0</v>
      </c>
    </row>
    <row r="19" spans="1:40" s="363" customFormat="1" ht="30" customHeight="1" thickBot="1">
      <c r="A19" s="375" t="s">
        <v>10</v>
      </c>
      <c r="B19" s="365">
        <f>SUM(D19:L19)</f>
        <v>0</v>
      </c>
      <c r="C19" s="376">
        <f>C18</f>
        <v>0</v>
      </c>
      <c r="D19" s="294"/>
      <c r="E19" s="296"/>
      <c r="F19" s="296"/>
      <c r="G19" s="296"/>
      <c r="H19" s="296"/>
      <c r="I19" s="296"/>
      <c r="J19" s="296"/>
      <c r="K19" s="296"/>
      <c r="L19" s="299"/>
      <c r="M19" s="295"/>
      <c r="N19" s="296"/>
      <c r="O19" s="296"/>
      <c r="P19" s="296"/>
      <c r="Q19" s="296"/>
      <c r="R19" s="296"/>
      <c r="S19" s="296"/>
      <c r="T19" s="296"/>
      <c r="U19" s="297"/>
      <c r="V19" s="294"/>
      <c r="W19" s="296"/>
      <c r="X19" s="296"/>
      <c r="Y19" s="299"/>
      <c r="Z19" s="294"/>
      <c r="AA19" s="296"/>
      <c r="AB19" s="296"/>
      <c r="AC19" s="296"/>
      <c r="AD19" s="299"/>
      <c r="AE19" s="295"/>
      <c r="AF19" s="296"/>
      <c r="AG19" s="296"/>
      <c r="AH19" s="296"/>
      <c r="AI19" s="297"/>
      <c r="AJ19" s="294"/>
      <c r="AK19" s="296"/>
      <c r="AL19" s="296"/>
      <c r="AM19" s="296"/>
      <c r="AN19" s="299"/>
    </row>
    <row r="20" spans="1:40" ht="30" customHeight="1">
      <c r="A20" s="367" t="s">
        <v>143</v>
      </c>
      <c r="B20" s="354">
        <f>SUM(D20:L20)</f>
        <v>0</v>
      </c>
      <c r="C20" s="325"/>
      <c r="D20" s="273"/>
      <c r="E20" s="275"/>
      <c r="F20" s="275"/>
      <c r="G20" s="275"/>
      <c r="H20" s="275"/>
      <c r="I20" s="275"/>
      <c r="J20" s="275"/>
      <c r="K20" s="275"/>
      <c r="L20" s="300"/>
      <c r="M20" s="274"/>
      <c r="N20" s="275"/>
      <c r="O20" s="275"/>
      <c r="P20" s="275"/>
      <c r="Q20" s="275"/>
      <c r="R20" s="275"/>
      <c r="S20" s="275"/>
      <c r="T20" s="275"/>
      <c r="U20" s="276"/>
      <c r="V20" s="273"/>
      <c r="W20" s="275"/>
      <c r="X20" s="275"/>
      <c r="Y20" s="300"/>
      <c r="Z20" s="273"/>
      <c r="AA20" s="275"/>
      <c r="AB20" s="275"/>
      <c r="AC20" s="275"/>
      <c r="AD20" s="300"/>
      <c r="AE20" s="274"/>
      <c r="AF20" s="275"/>
      <c r="AG20" s="275"/>
      <c r="AH20" s="275"/>
      <c r="AI20" s="276"/>
      <c r="AJ20" s="273"/>
      <c r="AK20" s="275"/>
      <c r="AL20" s="275"/>
      <c r="AM20" s="275"/>
      <c r="AN20" s="300"/>
    </row>
    <row r="21" spans="1:40" ht="30" customHeight="1">
      <c r="A21" s="377" t="s">
        <v>144</v>
      </c>
      <c r="B21" s="378">
        <f aca="true" t="shared" si="3" ref="B21:B34">SUM(D21:L21)</f>
        <v>0</v>
      </c>
      <c r="C21" s="326"/>
      <c r="D21" s="286"/>
      <c r="E21" s="287"/>
      <c r="F21" s="287"/>
      <c r="G21" s="287"/>
      <c r="H21" s="287"/>
      <c r="I21" s="287"/>
      <c r="J21" s="287"/>
      <c r="K21" s="287"/>
      <c r="L21" s="288"/>
      <c r="M21" s="301"/>
      <c r="N21" s="287"/>
      <c r="O21" s="287"/>
      <c r="P21" s="287"/>
      <c r="Q21" s="287"/>
      <c r="R21" s="287"/>
      <c r="S21" s="287"/>
      <c r="T21" s="287"/>
      <c r="U21" s="302"/>
      <c r="V21" s="286"/>
      <c r="W21" s="287"/>
      <c r="X21" s="287"/>
      <c r="Y21" s="288"/>
      <c r="Z21" s="286"/>
      <c r="AA21" s="287"/>
      <c r="AB21" s="287"/>
      <c r="AC21" s="287"/>
      <c r="AD21" s="288"/>
      <c r="AE21" s="301"/>
      <c r="AF21" s="287"/>
      <c r="AG21" s="287"/>
      <c r="AH21" s="287"/>
      <c r="AI21" s="302"/>
      <c r="AJ21" s="286"/>
      <c r="AK21" s="287"/>
      <c r="AL21" s="287"/>
      <c r="AM21" s="287"/>
      <c r="AN21" s="288"/>
    </row>
    <row r="22" spans="1:40" ht="30" customHeight="1">
      <c r="A22" s="377" t="s">
        <v>141</v>
      </c>
      <c r="B22" s="378">
        <f t="shared" si="3"/>
        <v>0</v>
      </c>
      <c r="C22" s="326"/>
      <c r="D22" s="286"/>
      <c r="E22" s="287"/>
      <c r="F22" s="287"/>
      <c r="G22" s="287"/>
      <c r="H22" s="287"/>
      <c r="I22" s="287"/>
      <c r="J22" s="287"/>
      <c r="K22" s="287"/>
      <c r="L22" s="288"/>
      <c r="M22" s="301"/>
      <c r="N22" s="287"/>
      <c r="O22" s="287"/>
      <c r="P22" s="287"/>
      <c r="Q22" s="287"/>
      <c r="R22" s="287"/>
      <c r="S22" s="287"/>
      <c r="T22" s="287"/>
      <c r="U22" s="302"/>
      <c r="V22" s="286"/>
      <c r="W22" s="287"/>
      <c r="X22" s="287"/>
      <c r="Y22" s="288"/>
      <c r="Z22" s="286"/>
      <c r="AA22" s="287"/>
      <c r="AB22" s="287"/>
      <c r="AC22" s="287"/>
      <c r="AD22" s="288"/>
      <c r="AE22" s="301"/>
      <c r="AF22" s="287"/>
      <c r="AG22" s="287"/>
      <c r="AH22" s="287"/>
      <c r="AI22" s="302"/>
      <c r="AJ22" s="286"/>
      <c r="AK22" s="287"/>
      <c r="AL22" s="287"/>
      <c r="AM22" s="287"/>
      <c r="AN22" s="288"/>
    </row>
    <row r="23" spans="1:40" ht="30" customHeight="1">
      <c r="A23" s="377" t="s">
        <v>142</v>
      </c>
      <c r="B23" s="378">
        <f t="shared" si="3"/>
        <v>0</v>
      </c>
      <c r="C23" s="326"/>
      <c r="D23" s="286"/>
      <c r="E23" s="287"/>
      <c r="F23" s="287"/>
      <c r="G23" s="287"/>
      <c r="H23" s="287"/>
      <c r="I23" s="287"/>
      <c r="J23" s="287"/>
      <c r="K23" s="287"/>
      <c r="L23" s="288"/>
      <c r="M23" s="301"/>
      <c r="N23" s="287"/>
      <c r="O23" s="287"/>
      <c r="P23" s="287"/>
      <c r="Q23" s="287"/>
      <c r="R23" s="287"/>
      <c r="S23" s="287"/>
      <c r="T23" s="287"/>
      <c r="U23" s="302"/>
      <c r="V23" s="286"/>
      <c r="W23" s="287"/>
      <c r="X23" s="287"/>
      <c r="Y23" s="288"/>
      <c r="Z23" s="286"/>
      <c r="AA23" s="287"/>
      <c r="AB23" s="287"/>
      <c r="AC23" s="287"/>
      <c r="AD23" s="288"/>
      <c r="AE23" s="301"/>
      <c r="AF23" s="287"/>
      <c r="AG23" s="287"/>
      <c r="AH23" s="287"/>
      <c r="AI23" s="302"/>
      <c r="AJ23" s="286"/>
      <c r="AK23" s="287"/>
      <c r="AL23" s="287"/>
      <c r="AM23" s="287"/>
      <c r="AN23" s="288"/>
    </row>
    <row r="24" spans="1:40" ht="30" customHeight="1">
      <c r="A24" s="377" t="s">
        <v>139</v>
      </c>
      <c r="B24" s="378">
        <f t="shared" si="3"/>
        <v>0</v>
      </c>
      <c r="C24" s="326"/>
      <c r="D24" s="286"/>
      <c r="E24" s="287"/>
      <c r="F24" s="287"/>
      <c r="G24" s="287"/>
      <c r="H24" s="287"/>
      <c r="I24" s="287"/>
      <c r="J24" s="287"/>
      <c r="K24" s="287"/>
      <c r="L24" s="288"/>
      <c r="M24" s="301"/>
      <c r="N24" s="287"/>
      <c r="O24" s="287"/>
      <c r="P24" s="287"/>
      <c r="Q24" s="287"/>
      <c r="R24" s="287"/>
      <c r="S24" s="287"/>
      <c r="T24" s="287"/>
      <c r="U24" s="302"/>
      <c r="V24" s="286"/>
      <c r="W24" s="287"/>
      <c r="X24" s="287"/>
      <c r="Y24" s="288"/>
      <c r="Z24" s="286"/>
      <c r="AA24" s="287"/>
      <c r="AB24" s="287"/>
      <c r="AC24" s="287"/>
      <c r="AD24" s="288"/>
      <c r="AE24" s="301"/>
      <c r="AF24" s="287"/>
      <c r="AG24" s="287"/>
      <c r="AH24" s="287"/>
      <c r="AI24" s="302"/>
      <c r="AJ24" s="286"/>
      <c r="AK24" s="287"/>
      <c r="AL24" s="287"/>
      <c r="AM24" s="287"/>
      <c r="AN24" s="288"/>
    </row>
    <row r="25" spans="1:40" ht="30" customHeight="1">
      <c r="A25" s="377" t="s">
        <v>140</v>
      </c>
      <c r="B25" s="378">
        <f t="shared" si="3"/>
        <v>0</v>
      </c>
      <c r="C25" s="326"/>
      <c r="D25" s="286"/>
      <c r="E25" s="287"/>
      <c r="F25" s="287"/>
      <c r="G25" s="287"/>
      <c r="H25" s="287"/>
      <c r="I25" s="287"/>
      <c r="J25" s="287"/>
      <c r="K25" s="287"/>
      <c r="L25" s="288"/>
      <c r="M25" s="301"/>
      <c r="N25" s="287"/>
      <c r="O25" s="287"/>
      <c r="P25" s="287"/>
      <c r="Q25" s="287"/>
      <c r="R25" s="287"/>
      <c r="S25" s="287"/>
      <c r="T25" s="287"/>
      <c r="U25" s="302"/>
      <c r="V25" s="286"/>
      <c r="W25" s="287"/>
      <c r="X25" s="287"/>
      <c r="Y25" s="288"/>
      <c r="Z25" s="286"/>
      <c r="AA25" s="287"/>
      <c r="AB25" s="287"/>
      <c r="AC25" s="287"/>
      <c r="AD25" s="288"/>
      <c r="AE25" s="301"/>
      <c r="AF25" s="287"/>
      <c r="AG25" s="287"/>
      <c r="AH25" s="287"/>
      <c r="AI25" s="302"/>
      <c r="AJ25" s="286"/>
      <c r="AK25" s="287"/>
      <c r="AL25" s="287"/>
      <c r="AM25" s="287"/>
      <c r="AN25" s="288"/>
    </row>
    <row r="26" spans="1:40" ht="30" customHeight="1">
      <c r="A26" s="377" t="s">
        <v>182</v>
      </c>
      <c r="B26" s="378">
        <f t="shared" si="3"/>
        <v>0</v>
      </c>
      <c r="C26" s="326"/>
      <c r="D26" s="286"/>
      <c r="E26" s="287"/>
      <c r="F26" s="287"/>
      <c r="G26" s="287"/>
      <c r="H26" s="287"/>
      <c r="I26" s="287"/>
      <c r="J26" s="287"/>
      <c r="K26" s="287"/>
      <c r="L26" s="288"/>
      <c r="M26" s="301"/>
      <c r="N26" s="287"/>
      <c r="O26" s="287"/>
      <c r="P26" s="287"/>
      <c r="Q26" s="287"/>
      <c r="R26" s="287"/>
      <c r="S26" s="287"/>
      <c r="T26" s="287"/>
      <c r="U26" s="302"/>
      <c r="V26" s="286"/>
      <c r="W26" s="287"/>
      <c r="X26" s="287"/>
      <c r="Y26" s="288"/>
      <c r="Z26" s="286"/>
      <c r="AA26" s="287"/>
      <c r="AB26" s="287"/>
      <c r="AC26" s="287"/>
      <c r="AD26" s="288"/>
      <c r="AE26" s="301"/>
      <c r="AF26" s="287"/>
      <c r="AG26" s="287"/>
      <c r="AH26" s="287"/>
      <c r="AI26" s="302"/>
      <c r="AJ26" s="286"/>
      <c r="AK26" s="287"/>
      <c r="AL26" s="287"/>
      <c r="AM26" s="287"/>
      <c r="AN26" s="288"/>
    </row>
    <row r="27" spans="1:40" ht="30" customHeight="1">
      <c r="A27" s="377" t="s">
        <v>74</v>
      </c>
      <c r="B27" s="378">
        <f t="shared" si="3"/>
        <v>0</v>
      </c>
      <c r="C27" s="326"/>
      <c r="D27" s="286"/>
      <c r="E27" s="287"/>
      <c r="F27" s="287"/>
      <c r="G27" s="287"/>
      <c r="H27" s="287"/>
      <c r="I27" s="287"/>
      <c r="J27" s="287"/>
      <c r="K27" s="287"/>
      <c r="L27" s="288"/>
      <c r="M27" s="301"/>
      <c r="N27" s="287"/>
      <c r="O27" s="287"/>
      <c r="P27" s="287"/>
      <c r="Q27" s="287"/>
      <c r="R27" s="287"/>
      <c r="S27" s="287"/>
      <c r="T27" s="287"/>
      <c r="U27" s="302"/>
      <c r="V27" s="286"/>
      <c r="W27" s="287"/>
      <c r="X27" s="287"/>
      <c r="Y27" s="288"/>
      <c r="Z27" s="286"/>
      <c r="AA27" s="287"/>
      <c r="AB27" s="287"/>
      <c r="AC27" s="287"/>
      <c r="AD27" s="288"/>
      <c r="AE27" s="301"/>
      <c r="AF27" s="287"/>
      <c r="AG27" s="287"/>
      <c r="AH27" s="287"/>
      <c r="AI27" s="302"/>
      <c r="AJ27" s="286"/>
      <c r="AK27" s="287"/>
      <c r="AL27" s="287"/>
      <c r="AM27" s="287"/>
      <c r="AN27" s="288"/>
    </row>
    <row r="28" spans="1:40" ht="30" customHeight="1">
      <c r="A28" s="377" t="s">
        <v>75</v>
      </c>
      <c r="B28" s="378">
        <f t="shared" si="3"/>
        <v>0</v>
      </c>
      <c r="C28" s="326"/>
      <c r="D28" s="286"/>
      <c r="E28" s="287"/>
      <c r="F28" s="287"/>
      <c r="G28" s="287"/>
      <c r="H28" s="287"/>
      <c r="I28" s="287"/>
      <c r="J28" s="287"/>
      <c r="K28" s="287"/>
      <c r="L28" s="288"/>
      <c r="M28" s="301"/>
      <c r="N28" s="287"/>
      <c r="O28" s="287"/>
      <c r="P28" s="287"/>
      <c r="Q28" s="287"/>
      <c r="R28" s="287"/>
      <c r="S28" s="287"/>
      <c r="T28" s="287"/>
      <c r="U28" s="302"/>
      <c r="V28" s="286"/>
      <c r="W28" s="287"/>
      <c r="X28" s="287"/>
      <c r="Y28" s="288"/>
      <c r="Z28" s="286"/>
      <c r="AA28" s="287"/>
      <c r="AB28" s="287"/>
      <c r="AC28" s="287"/>
      <c r="AD28" s="288"/>
      <c r="AE28" s="301"/>
      <c r="AF28" s="287"/>
      <c r="AG28" s="287"/>
      <c r="AH28" s="287"/>
      <c r="AI28" s="302"/>
      <c r="AJ28" s="286"/>
      <c r="AK28" s="287"/>
      <c r="AL28" s="287"/>
      <c r="AM28" s="287"/>
      <c r="AN28" s="288"/>
    </row>
    <row r="29" spans="1:40" ht="30" customHeight="1">
      <c r="A29" s="377" t="s">
        <v>135</v>
      </c>
      <c r="B29" s="378">
        <f t="shared" si="3"/>
        <v>0</v>
      </c>
      <c r="C29" s="326"/>
      <c r="D29" s="286"/>
      <c r="E29" s="287"/>
      <c r="F29" s="287"/>
      <c r="G29" s="287"/>
      <c r="H29" s="287"/>
      <c r="I29" s="287"/>
      <c r="J29" s="287"/>
      <c r="K29" s="287"/>
      <c r="L29" s="288"/>
      <c r="M29" s="301"/>
      <c r="N29" s="287"/>
      <c r="O29" s="287"/>
      <c r="P29" s="287"/>
      <c r="Q29" s="287"/>
      <c r="R29" s="287"/>
      <c r="S29" s="287"/>
      <c r="T29" s="287"/>
      <c r="U29" s="302"/>
      <c r="V29" s="286"/>
      <c r="W29" s="287"/>
      <c r="X29" s="287"/>
      <c r="Y29" s="288"/>
      <c r="Z29" s="286"/>
      <c r="AA29" s="287"/>
      <c r="AB29" s="287"/>
      <c r="AC29" s="287"/>
      <c r="AD29" s="288"/>
      <c r="AE29" s="301"/>
      <c r="AF29" s="287"/>
      <c r="AG29" s="287"/>
      <c r="AH29" s="287"/>
      <c r="AI29" s="302"/>
      <c r="AJ29" s="286"/>
      <c r="AK29" s="287"/>
      <c r="AL29" s="287"/>
      <c r="AM29" s="287"/>
      <c r="AN29" s="288"/>
    </row>
    <row r="30" spans="1:40" ht="30" customHeight="1">
      <c r="A30" s="377" t="s">
        <v>134</v>
      </c>
      <c r="B30" s="378">
        <f t="shared" si="3"/>
        <v>0</v>
      </c>
      <c r="C30" s="326"/>
      <c r="D30" s="286"/>
      <c r="E30" s="287"/>
      <c r="F30" s="287"/>
      <c r="G30" s="287"/>
      <c r="H30" s="287"/>
      <c r="I30" s="287"/>
      <c r="J30" s="287"/>
      <c r="K30" s="287"/>
      <c r="L30" s="288"/>
      <c r="M30" s="301"/>
      <c r="N30" s="287"/>
      <c r="O30" s="287"/>
      <c r="P30" s="287"/>
      <c r="Q30" s="287"/>
      <c r="R30" s="287"/>
      <c r="S30" s="287"/>
      <c r="T30" s="287"/>
      <c r="U30" s="302"/>
      <c r="V30" s="286"/>
      <c r="W30" s="287"/>
      <c r="X30" s="287"/>
      <c r="Y30" s="288"/>
      <c r="Z30" s="286"/>
      <c r="AA30" s="287"/>
      <c r="AB30" s="287"/>
      <c r="AC30" s="287"/>
      <c r="AD30" s="288"/>
      <c r="AE30" s="301"/>
      <c r="AF30" s="287"/>
      <c r="AG30" s="287"/>
      <c r="AH30" s="287"/>
      <c r="AI30" s="302"/>
      <c r="AJ30" s="286"/>
      <c r="AK30" s="287"/>
      <c r="AL30" s="287"/>
      <c r="AM30" s="287"/>
      <c r="AN30" s="288"/>
    </row>
    <row r="31" spans="1:40" ht="30" customHeight="1">
      <c r="A31" s="377" t="s">
        <v>136</v>
      </c>
      <c r="B31" s="378">
        <f t="shared" si="3"/>
        <v>0</v>
      </c>
      <c r="C31" s="326"/>
      <c r="D31" s="286"/>
      <c r="E31" s="287"/>
      <c r="F31" s="287"/>
      <c r="G31" s="287"/>
      <c r="H31" s="287"/>
      <c r="I31" s="287"/>
      <c r="J31" s="287"/>
      <c r="K31" s="287"/>
      <c r="L31" s="288"/>
      <c r="M31" s="303"/>
      <c r="N31" s="287"/>
      <c r="O31" s="287"/>
      <c r="P31" s="287"/>
      <c r="Q31" s="287"/>
      <c r="R31" s="287"/>
      <c r="S31" s="287"/>
      <c r="T31" s="287"/>
      <c r="U31" s="302"/>
      <c r="V31" s="286"/>
      <c r="W31" s="287"/>
      <c r="X31" s="287"/>
      <c r="Y31" s="288"/>
      <c r="Z31" s="286"/>
      <c r="AA31" s="287"/>
      <c r="AB31" s="287"/>
      <c r="AC31" s="287"/>
      <c r="AD31" s="288"/>
      <c r="AE31" s="301"/>
      <c r="AF31" s="287"/>
      <c r="AG31" s="287"/>
      <c r="AH31" s="287"/>
      <c r="AI31" s="302"/>
      <c r="AJ31" s="286"/>
      <c r="AK31" s="287"/>
      <c r="AL31" s="287"/>
      <c r="AM31" s="287"/>
      <c r="AN31" s="288"/>
    </row>
    <row r="32" spans="1:40" ht="30" customHeight="1">
      <c r="A32" s="377" t="s">
        <v>133</v>
      </c>
      <c r="B32" s="378">
        <f t="shared" si="3"/>
        <v>0</v>
      </c>
      <c r="C32" s="326"/>
      <c r="D32" s="286"/>
      <c r="E32" s="287"/>
      <c r="F32" s="287"/>
      <c r="G32" s="287"/>
      <c r="H32" s="287"/>
      <c r="I32" s="287"/>
      <c r="J32" s="287"/>
      <c r="K32" s="287"/>
      <c r="L32" s="288"/>
      <c r="M32" s="303"/>
      <c r="N32" s="287"/>
      <c r="O32" s="287"/>
      <c r="P32" s="287"/>
      <c r="Q32" s="287"/>
      <c r="R32" s="287"/>
      <c r="S32" s="287"/>
      <c r="T32" s="287"/>
      <c r="U32" s="302"/>
      <c r="V32" s="286"/>
      <c r="W32" s="287"/>
      <c r="X32" s="287"/>
      <c r="Y32" s="288"/>
      <c r="Z32" s="286"/>
      <c r="AA32" s="287"/>
      <c r="AB32" s="287"/>
      <c r="AC32" s="287"/>
      <c r="AD32" s="288"/>
      <c r="AE32" s="301"/>
      <c r="AF32" s="287"/>
      <c r="AG32" s="287"/>
      <c r="AH32" s="287"/>
      <c r="AI32" s="302"/>
      <c r="AJ32" s="286"/>
      <c r="AK32" s="287"/>
      <c r="AL32" s="287"/>
      <c r="AM32" s="287"/>
      <c r="AN32" s="288"/>
    </row>
    <row r="33" spans="1:40" ht="30" customHeight="1">
      <c r="A33" s="377" t="s">
        <v>132</v>
      </c>
      <c r="B33" s="378">
        <f t="shared" si="3"/>
        <v>0</v>
      </c>
      <c r="C33" s="326"/>
      <c r="D33" s="286"/>
      <c r="E33" s="287"/>
      <c r="F33" s="287"/>
      <c r="G33" s="287"/>
      <c r="H33" s="287"/>
      <c r="I33" s="287"/>
      <c r="J33" s="287"/>
      <c r="K33" s="287"/>
      <c r="L33" s="288"/>
      <c r="M33" s="303"/>
      <c r="N33" s="287"/>
      <c r="O33" s="287"/>
      <c r="P33" s="287"/>
      <c r="Q33" s="287"/>
      <c r="R33" s="287"/>
      <c r="S33" s="287"/>
      <c r="T33" s="287"/>
      <c r="U33" s="302"/>
      <c r="V33" s="286"/>
      <c r="W33" s="287"/>
      <c r="X33" s="287"/>
      <c r="Y33" s="288"/>
      <c r="Z33" s="286"/>
      <c r="AA33" s="287"/>
      <c r="AB33" s="287"/>
      <c r="AC33" s="287"/>
      <c r="AD33" s="288"/>
      <c r="AE33" s="301"/>
      <c r="AF33" s="287"/>
      <c r="AG33" s="287"/>
      <c r="AH33" s="287"/>
      <c r="AI33" s="302"/>
      <c r="AJ33" s="329"/>
      <c r="AK33" s="305"/>
      <c r="AL33" s="287"/>
      <c r="AM33" s="287"/>
      <c r="AN33" s="288"/>
    </row>
    <row r="34" spans="1:40" ht="30" customHeight="1" thickBot="1">
      <c r="A34" s="368" t="s">
        <v>171</v>
      </c>
      <c r="B34" s="356">
        <f t="shared" si="3"/>
        <v>0</v>
      </c>
      <c r="C34" s="327"/>
      <c r="D34" s="282"/>
      <c r="E34" s="284"/>
      <c r="F34" s="284"/>
      <c r="G34" s="284"/>
      <c r="H34" s="284"/>
      <c r="I34" s="284"/>
      <c r="J34" s="284"/>
      <c r="K34" s="284"/>
      <c r="L34" s="298"/>
      <c r="M34" s="310"/>
      <c r="N34" s="284"/>
      <c r="O34" s="284"/>
      <c r="P34" s="284"/>
      <c r="Q34" s="284"/>
      <c r="R34" s="284"/>
      <c r="S34" s="284"/>
      <c r="T34" s="284"/>
      <c r="U34" s="285"/>
      <c r="V34" s="282"/>
      <c r="W34" s="284"/>
      <c r="X34" s="284"/>
      <c r="Y34" s="298"/>
      <c r="Z34" s="282"/>
      <c r="AA34" s="284"/>
      <c r="AB34" s="284"/>
      <c r="AC34" s="284"/>
      <c r="AD34" s="298"/>
      <c r="AE34" s="283"/>
      <c r="AF34" s="284"/>
      <c r="AG34" s="284"/>
      <c r="AH34" s="284"/>
      <c r="AI34" s="285"/>
      <c r="AJ34" s="282"/>
      <c r="AK34" s="284"/>
      <c r="AL34" s="284"/>
      <c r="AM34" s="284"/>
      <c r="AN34" s="298"/>
    </row>
    <row r="35" spans="1:40" s="363" customFormat="1" ht="30" customHeight="1">
      <c r="A35" s="369" t="s">
        <v>137</v>
      </c>
      <c r="B35" s="358">
        <f>SUM(B20:B34)</f>
        <v>0</v>
      </c>
      <c r="C35" s="370">
        <f>SUM(C20:C34)</f>
        <v>0</v>
      </c>
      <c r="D35" s="374">
        <f>SUM(D20:D34)</f>
        <v>0</v>
      </c>
      <c r="E35" s="372">
        <f aca="true" t="shared" si="4" ref="E35:AM35">SUM(E20:E34)</f>
        <v>0</v>
      </c>
      <c r="F35" s="372">
        <f t="shared" si="4"/>
        <v>0</v>
      </c>
      <c r="G35" s="372">
        <f t="shared" si="4"/>
        <v>0</v>
      </c>
      <c r="H35" s="372">
        <f t="shared" si="4"/>
        <v>0</v>
      </c>
      <c r="I35" s="372">
        <f t="shared" si="4"/>
        <v>0</v>
      </c>
      <c r="J35" s="372">
        <f t="shared" si="4"/>
        <v>0</v>
      </c>
      <c r="K35" s="372">
        <f t="shared" si="4"/>
        <v>0</v>
      </c>
      <c r="L35" s="370">
        <f t="shared" si="4"/>
        <v>0</v>
      </c>
      <c r="M35" s="371">
        <f t="shared" si="4"/>
        <v>0</v>
      </c>
      <c r="N35" s="372">
        <f t="shared" si="4"/>
        <v>0</v>
      </c>
      <c r="O35" s="372">
        <f t="shared" si="4"/>
        <v>0</v>
      </c>
      <c r="P35" s="372">
        <f t="shared" si="4"/>
        <v>0</v>
      </c>
      <c r="Q35" s="372">
        <f t="shared" si="4"/>
        <v>0</v>
      </c>
      <c r="R35" s="372">
        <f t="shared" si="4"/>
        <v>0</v>
      </c>
      <c r="S35" s="372">
        <f t="shared" si="4"/>
        <v>0</v>
      </c>
      <c r="T35" s="372">
        <f t="shared" si="4"/>
        <v>0</v>
      </c>
      <c r="U35" s="373">
        <f t="shared" si="4"/>
        <v>0</v>
      </c>
      <c r="V35" s="374">
        <f t="shared" si="4"/>
        <v>0</v>
      </c>
      <c r="W35" s="372">
        <f t="shared" si="4"/>
        <v>0</v>
      </c>
      <c r="X35" s="372">
        <f t="shared" si="4"/>
        <v>0</v>
      </c>
      <c r="Y35" s="370">
        <f t="shared" si="4"/>
        <v>0</v>
      </c>
      <c r="Z35" s="374">
        <f t="shared" si="4"/>
        <v>0</v>
      </c>
      <c r="AA35" s="372">
        <f t="shared" si="4"/>
        <v>0</v>
      </c>
      <c r="AB35" s="372">
        <f t="shared" si="4"/>
        <v>0</v>
      </c>
      <c r="AC35" s="372">
        <f t="shared" si="4"/>
        <v>0</v>
      </c>
      <c r="AD35" s="370">
        <f t="shared" si="4"/>
        <v>0</v>
      </c>
      <c r="AE35" s="371">
        <f t="shared" si="4"/>
        <v>0</v>
      </c>
      <c r="AF35" s="372">
        <f t="shared" si="4"/>
        <v>0</v>
      </c>
      <c r="AG35" s="372">
        <f t="shared" si="4"/>
        <v>0</v>
      </c>
      <c r="AH35" s="372">
        <f t="shared" si="4"/>
        <v>0</v>
      </c>
      <c r="AI35" s="373">
        <f t="shared" si="4"/>
        <v>0</v>
      </c>
      <c r="AJ35" s="374">
        <f t="shared" si="4"/>
        <v>0</v>
      </c>
      <c r="AK35" s="372">
        <f t="shared" si="4"/>
        <v>0</v>
      </c>
      <c r="AL35" s="372">
        <f t="shared" si="4"/>
        <v>0</v>
      </c>
      <c r="AM35" s="372">
        <f t="shared" si="4"/>
        <v>0</v>
      </c>
      <c r="AN35" s="370">
        <f>SUM(AN20:AN34)</f>
        <v>0</v>
      </c>
    </row>
    <row r="36" spans="1:40" s="363" customFormat="1" ht="30" customHeight="1" thickBot="1">
      <c r="A36" s="375" t="s">
        <v>10</v>
      </c>
      <c r="B36" s="365">
        <f>SUM(D36:L36)</f>
        <v>0</v>
      </c>
      <c r="C36" s="376">
        <f>C35</f>
        <v>0</v>
      </c>
      <c r="D36" s="294"/>
      <c r="E36" s="296"/>
      <c r="F36" s="296"/>
      <c r="G36" s="296"/>
      <c r="H36" s="296"/>
      <c r="I36" s="296"/>
      <c r="J36" s="296"/>
      <c r="K36" s="296"/>
      <c r="L36" s="299"/>
      <c r="M36" s="295"/>
      <c r="N36" s="296"/>
      <c r="O36" s="296"/>
      <c r="P36" s="296"/>
      <c r="Q36" s="296"/>
      <c r="R36" s="296"/>
      <c r="S36" s="296"/>
      <c r="T36" s="296"/>
      <c r="U36" s="297"/>
      <c r="V36" s="294"/>
      <c r="W36" s="296"/>
      <c r="X36" s="296"/>
      <c r="Y36" s="299"/>
      <c r="Z36" s="294"/>
      <c r="AA36" s="296"/>
      <c r="AB36" s="296"/>
      <c r="AC36" s="296"/>
      <c r="AD36" s="299"/>
      <c r="AE36" s="295"/>
      <c r="AF36" s="296"/>
      <c r="AG36" s="296"/>
      <c r="AH36" s="296"/>
      <c r="AI36" s="297"/>
      <c r="AJ36" s="294"/>
      <c r="AK36" s="296"/>
      <c r="AL36" s="296"/>
      <c r="AM36" s="296"/>
      <c r="AN36" s="299"/>
    </row>
    <row r="37" spans="1:40" s="363" customFormat="1" ht="30" customHeight="1">
      <c r="A37" s="379" t="s">
        <v>14</v>
      </c>
      <c r="B37" s="354">
        <f aca="true" t="shared" si="5" ref="B37:D38">B35+B18+B10</f>
        <v>0</v>
      </c>
      <c r="C37" s="380">
        <f t="shared" si="5"/>
        <v>0</v>
      </c>
      <c r="D37" s="384">
        <f t="shared" si="5"/>
        <v>0</v>
      </c>
      <c r="E37" s="382">
        <f aca="true" t="shared" si="6" ref="E37:AM37">E35+E18+E10</f>
        <v>0</v>
      </c>
      <c r="F37" s="382">
        <f t="shared" si="6"/>
        <v>0</v>
      </c>
      <c r="G37" s="382">
        <f t="shared" si="6"/>
        <v>0</v>
      </c>
      <c r="H37" s="382">
        <f t="shared" si="6"/>
        <v>0</v>
      </c>
      <c r="I37" s="382">
        <f t="shared" si="6"/>
        <v>0</v>
      </c>
      <c r="J37" s="382">
        <f t="shared" si="6"/>
        <v>0</v>
      </c>
      <c r="K37" s="382">
        <f t="shared" si="6"/>
        <v>0</v>
      </c>
      <c r="L37" s="380">
        <f t="shared" si="6"/>
        <v>0</v>
      </c>
      <c r="M37" s="381">
        <f t="shared" si="6"/>
        <v>0</v>
      </c>
      <c r="N37" s="382">
        <f t="shared" si="6"/>
        <v>0</v>
      </c>
      <c r="O37" s="382">
        <f t="shared" si="6"/>
        <v>0</v>
      </c>
      <c r="P37" s="382">
        <f>P35+P18+P10</f>
        <v>0</v>
      </c>
      <c r="Q37" s="382">
        <f>Q35+Q18+Q10</f>
        <v>0</v>
      </c>
      <c r="R37" s="382">
        <f t="shared" si="6"/>
        <v>0</v>
      </c>
      <c r="S37" s="382">
        <f t="shared" si="6"/>
        <v>0</v>
      </c>
      <c r="T37" s="382">
        <f t="shared" si="6"/>
        <v>0</v>
      </c>
      <c r="U37" s="383">
        <f t="shared" si="6"/>
        <v>0</v>
      </c>
      <c r="V37" s="384">
        <f t="shared" si="6"/>
        <v>0</v>
      </c>
      <c r="W37" s="382">
        <f t="shared" si="6"/>
        <v>0</v>
      </c>
      <c r="X37" s="382">
        <f t="shared" si="6"/>
        <v>0</v>
      </c>
      <c r="Y37" s="380">
        <f t="shared" si="6"/>
        <v>0</v>
      </c>
      <c r="Z37" s="384">
        <f t="shared" si="6"/>
        <v>0</v>
      </c>
      <c r="AA37" s="382">
        <f t="shared" si="6"/>
        <v>0</v>
      </c>
      <c r="AB37" s="382">
        <f t="shared" si="6"/>
        <v>0</v>
      </c>
      <c r="AC37" s="382">
        <f t="shared" si="6"/>
        <v>0</v>
      </c>
      <c r="AD37" s="380">
        <f t="shared" si="6"/>
        <v>0</v>
      </c>
      <c r="AE37" s="381">
        <f t="shared" si="6"/>
        <v>0</v>
      </c>
      <c r="AF37" s="382">
        <f t="shared" si="6"/>
        <v>0</v>
      </c>
      <c r="AG37" s="382">
        <f t="shared" si="6"/>
        <v>0</v>
      </c>
      <c r="AH37" s="382">
        <f t="shared" si="6"/>
        <v>0</v>
      </c>
      <c r="AI37" s="383">
        <f t="shared" si="6"/>
        <v>0</v>
      </c>
      <c r="AJ37" s="384">
        <f t="shared" si="6"/>
        <v>0</v>
      </c>
      <c r="AK37" s="382">
        <f t="shared" si="6"/>
        <v>0</v>
      </c>
      <c r="AL37" s="382">
        <f t="shared" si="6"/>
        <v>0</v>
      </c>
      <c r="AM37" s="382">
        <f t="shared" si="6"/>
        <v>0</v>
      </c>
      <c r="AN37" s="380">
        <f>AN35+AN18+AN10</f>
        <v>0</v>
      </c>
    </row>
    <row r="38" spans="1:40" s="363" customFormat="1" ht="30" customHeight="1" thickBot="1">
      <c r="A38" s="385" t="s">
        <v>10</v>
      </c>
      <c r="B38" s="386">
        <f t="shared" si="5"/>
        <v>0</v>
      </c>
      <c r="C38" s="387">
        <f t="shared" si="5"/>
        <v>0</v>
      </c>
      <c r="D38" s="391">
        <f t="shared" si="5"/>
        <v>0</v>
      </c>
      <c r="E38" s="389">
        <f aca="true" t="shared" si="7" ref="E38:AM38">E36+E19+E11</f>
        <v>0</v>
      </c>
      <c r="F38" s="389">
        <f t="shared" si="7"/>
        <v>0</v>
      </c>
      <c r="G38" s="389">
        <f t="shared" si="7"/>
        <v>0</v>
      </c>
      <c r="H38" s="389">
        <f t="shared" si="7"/>
        <v>0</v>
      </c>
      <c r="I38" s="389">
        <f t="shared" si="7"/>
        <v>0</v>
      </c>
      <c r="J38" s="389">
        <f t="shared" si="7"/>
        <v>0</v>
      </c>
      <c r="K38" s="389">
        <f t="shared" si="7"/>
        <v>0</v>
      </c>
      <c r="L38" s="387">
        <f t="shared" si="7"/>
        <v>0</v>
      </c>
      <c r="M38" s="388">
        <f t="shared" si="7"/>
        <v>0</v>
      </c>
      <c r="N38" s="389">
        <f t="shared" si="7"/>
        <v>0</v>
      </c>
      <c r="O38" s="389">
        <f t="shared" si="7"/>
        <v>0</v>
      </c>
      <c r="P38" s="389">
        <f>P36+P19+P11</f>
        <v>0</v>
      </c>
      <c r="Q38" s="389">
        <f>Q36+Q19+Q11</f>
        <v>0</v>
      </c>
      <c r="R38" s="389">
        <f t="shared" si="7"/>
        <v>0</v>
      </c>
      <c r="S38" s="389">
        <f t="shared" si="7"/>
        <v>0</v>
      </c>
      <c r="T38" s="389">
        <f t="shared" si="7"/>
        <v>0</v>
      </c>
      <c r="U38" s="390">
        <f t="shared" si="7"/>
        <v>0</v>
      </c>
      <c r="V38" s="391">
        <f t="shared" si="7"/>
        <v>0</v>
      </c>
      <c r="W38" s="389">
        <f t="shared" si="7"/>
        <v>0</v>
      </c>
      <c r="X38" s="389">
        <f t="shared" si="7"/>
        <v>0</v>
      </c>
      <c r="Y38" s="387">
        <f t="shared" si="7"/>
        <v>0</v>
      </c>
      <c r="Z38" s="391">
        <f t="shared" si="7"/>
        <v>0</v>
      </c>
      <c r="AA38" s="389">
        <f t="shared" si="7"/>
        <v>0</v>
      </c>
      <c r="AB38" s="389">
        <f t="shared" si="7"/>
        <v>0</v>
      </c>
      <c r="AC38" s="389">
        <f t="shared" si="7"/>
        <v>0</v>
      </c>
      <c r="AD38" s="387">
        <f t="shared" si="7"/>
        <v>0</v>
      </c>
      <c r="AE38" s="388">
        <f t="shared" si="7"/>
        <v>0</v>
      </c>
      <c r="AF38" s="389">
        <f t="shared" si="7"/>
        <v>0</v>
      </c>
      <c r="AG38" s="389">
        <f t="shared" si="7"/>
        <v>0</v>
      </c>
      <c r="AH38" s="389">
        <f t="shared" si="7"/>
        <v>0</v>
      </c>
      <c r="AI38" s="390">
        <f t="shared" si="7"/>
        <v>0</v>
      </c>
      <c r="AJ38" s="391">
        <f t="shared" si="7"/>
        <v>0</v>
      </c>
      <c r="AK38" s="389">
        <f t="shared" si="7"/>
        <v>0</v>
      </c>
      <c r="AL38" s="389">
        <f t="shared" si="7"/>
        <v>0</v>
      </c>
      <c r="AM38" s="389">
        <f t="shared" si="7"/>
        <v>0</v>
      </c>
      <c r="AN38" s="387">
        <f>AN36+AN19+AN11</f>
        <v>0</v>
      </c>
    </row>
    <row r="39" spans="1:13" ht="11.25" customHeight="1">
      <c r="A39" s="392"/>
      <c r="B39" s="393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</row>
    <row r="40" spans="28:29" ht="16.5">
      <c r="AB40" s="137" t="str">
        <f ca="1">'Thong tin don vi'!E6&amp;", ngày "&amp;DAY(NOW())&amp;" tháng "&amp;MONTH(NOW())&amp;" năm "&amp;YEAR(NOW())</f>
        <v>Lái Thiêu, ngày 28 tháng 1 năm 2019</v>
      </c>
      <c r="AC40" s="137"/>
    </row>
    <row r="41" spans="4:29" ht="16.5">
      <c r="D41" s="118" t="s">
        <v>16</v>
      </c>
      <c r="AB41" s="138" t="s">
        <v>207</v>
      </c>
      <c r="AC41" s="138"/>
    </row>
    <row r="42" spans="4:29" ht="16.5">
      <c r="D42" s="121"/>
      <c r="AB42" s="122"/>
      <c r="AC42" s="122"/>
    </row>
    <row r="43" spans="4:29" ht="16.5">
      <c r="D43" s="121"/>
      <c r="AB43" s="121"/>
      <c r="AC43" s="121"/>
    </row>
    <row r="44" spans="4:29" ht="16.5">
      <c r="D44" s="121"/>
      <c r="AB44" s="121"/>
      <c r="AC44" s="121"/>
    </row>
    <row r="45" spans="4:29" ht="16.5">
      <c r="D45" s="121"/>
      <c r="AB45" s="121"/>
      <c r="AC45" s="121"/>
    </row>
    <row r="46" spans="4:29" ht="16.5">
      <c r="D46" s="118" t="str">
        <f>IF('Thong tin don vi'!E10="","",'Thong tin don vi'!E10)</f>
        <v>B</v>
      </c>
      <c r="AB46" s="118" t="str">
        <f>IF('Thong tin don vi'!E8="","",'Thong tin don vi'!E8)</f>
        <v>A</v>
      </c>
      <c r="AC46" s="118"/>
    </row>
  </sheetData>
  <sheetProtection/>
  <mergeCells count="17">
    <mergeCell ref="Z5:AD5"/>
    <mergeCell ref="AJ4:AN4"/>
    <mergeCell ref="AJ5:AJ6"/>
    <mergeCell ref="AK5:AK6"/>
    <mergeCell ref="AL5:AL6"/>
    <mergeCell ref="AM5:AM6"/>
    <mergeCell ref="AN5:AN6"/>
    <mergeCell ref="A1:AE1"/>
    <mergeCell ref="B2:L2"/>
    <mergeCell ref="C4:C6"/>
    <mergeCell ref="V5:Y5"/>
    <mergeCell ref="D4:AI4"/>
    <mergeCell ref="AE5:AI5"/>
    <mergeCell ref="D5:L5"/>
    <mergeCell ref="A4:A6"/>
    <mergeCell ref="B4:B6"/>
    <mergeCell ref="M5:U5"/>
  </mergeCells>
  <dataValidations count="1">
    <dataValidation type="whole" allowBlank="1" showInputMessage="1" showErrorMessage="1" sqref="C12:C17 C20:C34 D36:AN36 D19:AN34 D11:AN17 C8:AN9">
      <formula1>0</formula1>
      <formula2>3000</formula2>
    </dataValidation>
  </dataValidations>
  <printOptions horizontalCentered="1"/>
  <pageMargins left="0.22" right="0.2" top="0.35" bottom="0.22" header="0.15" footer="0.16"/>
  <pageSetup horizontalDpi="1200" verticalDpi="12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4"/>
  <sheetViews>
    <sheetView zoomScale="70" zoomScaleNormal="70" workbookViewId="0" topLeftCell="A6">
      <selection activeCell="B4" sqref="B4:C55"/>
    </sheetView>
  </sheetViews>
  <sheetFormatPr defaultColWidth="8.796875" defaultRowHeight="15"/>
  <cols>
    <col min="1" max="1" width="12.3984375" style="334" customWidth="1"/>
    <col min="2" max="2" width="5.3984375" style="336" customWidth="1"/>
    <col min="3" max="3" width="4.3984375" style="334" customWidth="1"/>
    <col min="4" max="4" width="4.59765625" style="334" customWidth="1"/>
    <col min="5" max="5" width="3.69921875" style="334" customWidth="1"/>
    <col min="6" max="6" width="5" style="334" customWidth="1"/>
    <col min="7" max="10" width="3.69921875" style="334" customWidth="1"/>
    <col min="11" max="21" width="4.09765625" style="334" customWidth="1"/>
    <col min="22" max="22" width="5.69921875" style="334" customWidth="1"/>
    <col min="23" max="27" width="3.59765625" style="334" customWidth="1"/>
    <col min="28" max="28" width="4.5" style="334" customWidth="1"/>
    <col min="29" max="29" width="3.8984375" style="334" customWidth="1"/>
    <col min="30" max="32" width="3.69921875" style="334" customWidth="1"/>
    <col min="33" max="33" width="4.59765625" style="334" customWidth="1"/>
    <col min="34" max="35" width="3.69921875" style="334" customWidth="1"/>
    <col min="36" max="36" width="4.09765625" style="334" customWidth="1"/>
    <col min="37" max="37" width="3.69921875" style="334" customWidth="1"/>
    <col min="38" max="16384" width="9" style="334" customWidth="1"/>
  </cols>
  <sheetData>
    <row r="1" spans="1:35" ht="16.5" customHeight="1">
      <c r="A1" s="693" t="str">
        <f ca="1">"THỐNG KÊ TRÌNH ĐỘ ĐÀO TẠO GIÁO VIÊN TRƯỜNG TRUNG HỌC CƠ SỞ NĂM HỌC "&amp;IF(MONTH(NOW())&gt;6,YEAR(NOW())&amp;"-"&amp;YEAR(NOW())+1,YEAR(NOW())-1&amp;"-"&amp;YEAR(NOW()))&amp;" (ĐỢT "&amp;IF(MONTH(NOW())&gt;6,1,2)&amp;" )"</f>
        <v>THỐNG KÊ TRÌNH ĐỘ ĐÀO TẠO GIÁO VIÊN TRƯỜNG TRUNG HỌC CƠ SỞ NĂM HỌC 2018-2019 (ĐỢT 2 )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I1" s="335" t="s">
        <v>66</v>
      </c>
    </row>
    <row r="2" spans="1:21" ht="15.75">
      <c r="A2" s="333"/>
      <c r="B2" s="335">
        <f>IF('Thong tin don vi'!F4="THCS",'Thong tin don vi'!E4,"")</f>
      </c>
      <c r="C2" s="335"/>
      <c r="D2" s="335"/>
      <c r="E2" s="335"/>
      <c r="F2" s="335"/>
      <c r="G2" s="335"/>
      <c r="H2" s="335"/>
      <c r="I2" s="335"/>
      <c r="J2" s="335"/>
      <c r="S2" s="335"/>
      <c r="T2" s="335" t="str">
        <f>"Tổng số CBGVNV: "&amp;B54&amp;" người"</f>
        <v>Tổng số CBGVNV: 0 người</v>
      </c>
      <c r="U2" s="335"/>
    </row>
    <row r="3" ht="12.75" customHeight="1" thickBot="1">
      <c r="C3" s="335"/>
    </row>
    <row r="4" spans="1:37" s="337" customFormat="1" ht="32.25" customHeight="1" thickBot="1">
      <c r="A4" s="671" t="s">
        <v>170</v>
      </c>
      <c r="B4" s="674" t="s">
        <v>40</v>
      </c>
      <c r="C4" s="699" t="s">
        <v>10</v>
      </c>
      <c r="D4" s="677" t="s">
        <v>169</v>
      </c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9"/>
      <c r="AG4" s="708" t="s">
        <v>197</v>
      </c>
      <c r="AH4" s="691"/>
      <c r="AI4" s="691"/>
      <c r="AJ4" s="691"/>
      <c r="AK4" s="692"/>
    </row>
    <row r="5" spans="1:37" s="337" customFormat="1" ht="16.5" customHeight="1">
      <c r="A5" s="672"/>
      <c r="B5" s="675"/>
      <c r="C5" s="700"/>
      <c r="D5" s="668" t="s">
        <v>58</v>
      </c>
      <c r="E5" s="669"/>
      <c r="F5" s="669"/>
      <c r="G5" s="669"/>
      <c r="H5" s="669"/>
      <c r="I5" s="669"/>
      <c r="J5" s="670"/>
      <c r="K5" s="702" t="s">
        <v>59</v>
      </c>
      <c r="L5" s="703"/>
      <c r="M5" s="703"/>
      <c r="N5" s="703"/>
      <c r="O5" s="703"/>
      <c r="P5" s="703"/>
      <c r="Q5" s="703"/>
      <c r="R5" s="699"/>
      <c r="S5" s="702" t="s">
        <v>61</v>
      </c>
      <c r="T5" s="703"/>
      <c r="U5" s="703"/>
      <c r="V5" s="699"/>
      <c r="W5" s="668" t="s">
        <v>128</v>
      </c>
      <c r="X5" s="669"/>
      <c r="Y5" s="669"/>
      <c r="Z5" s="669"/>
      <c r="AA5" s="670"/>
      <c r="AB5" s="680" t="s">
        <v>129</v>
      </c>
      <c r="AC5" s="681"/>
      <c r="AD5" s="681"/>
      <c r="AE5" s="681"/>
      <c r="AF5" s="682"/>
      <c r="AG5" s="709" t="s">
        <v>147</v>
      </c>
      <c r="AH5" s="696" t="s">
        <v>145</v>
      </c>
      <c r="AI5" s="696" t="s">
        <v>146</v>
      </c>
      <c r="AJ5" s="696" t="s">
        <v>193</v>
      </c>
      <c r="AK5" s="688" t="s">
        <v>194</v>
      </c>
    </row>
    <row r="6" spans="1:37" s="337" customFormat="1" ht="48" customHeight="1" thickBot="1">
      <c r="A6" s="673"/>
      <c r="B6" s="676"/>
      <c r="C6" s="701"/>
      <c r="D6" s="338" t="s">
        <v>138</v>
      </c>
      <c r="E6" s="339" t="s">
        <v>49</v>
      </c>
      <c r="F6" s="339" t="s">
        <v>147</v>
      </c>
      <c r="G6" s="339" t="s">
        <v>145</v>
      </c>
      <c r="H6" s="339" t="s">
        <v>146</v>
      </c>
      <c r="I6" s="339" t="s">
        <v>294</v>
      </c>
      <c r="J6" s="341" t="s">
        <v>296</v>
      </c>
      <c r="K6" s="342" t="s">
        <v>62</v>
      </c>
      <c r="L6" s="340" t="s">
        <v>63</v>
      </c>
      <c r="M6" s="340" t="s">
        <v>64</v>
      </c>
      <c r="N6" s="339" t="s">
        <v>367</v>
      </c>
      <c r="O6" s="339" t="s">
        <v>368</v>
      </c>
      <c r="P6" s="340" t="s">
        <v>198</v>
      </c>
      <c r="Q6" s="340" t="s">
        <v>289</v>
      </c>
      <c r="R6" s="447" t="s">
        <v>290</v>
      </c>
      <c r="S6" s="345" t="s">
        <v>6</v>
      </c>
      <c r="T6" s="339" t="s">
        <v>65</v>
      </c>
      <c r="U6" s="339" t="s">
        <v>180</v>
      </c>
      <c r="V6" s="447" t="s">
        <v>295</v>
      </c>
      <c r="W6" s="344" t="s">
        <v>179</v>
      </c>
      <c r="X6" s="339" t="s">
        <v>147</v>
      </c>
      <c r="Y6" s="339" t="s">
        <v>146</v>
      </c>
      <c r="Z6" s="339" t="s">
        <v>294</v>
      </c>
      <c r="AA6" s="341" t="s">
        <v>296</v>
      </c>
      <c r="AB6" s="345" t="s">
        <v>179</v>
      </c>
      <c r="AC6" s="339" t="s">
        <v>147</v>
      </c>
      <c r="AD6" s="339" t="s">
        <v>146</v>
      </c>
      <c r="AE6" s="339" t="s">
        <v>294</v>
      </c>
      <c r="AF6" s="447" t="s">
        <v>296</v>
      </c>
      <c r="AG6" s="710"/>
      <c r="AH6" s="697"/>
      <c r="AI6" s="697"/>
      <c r="AJ6" s="697"/>
      <c r="AK6" s="689"/>
    </row>
    <row r="7" spans="1:37" s="398" customFormat="1" ht="12.75" thickBot="1">
      <c r="A7" s="346">
        <v>1</v>
      </c>
      <c r="B7" s="347">
        <v>2</v>
      </c>
      <c r="C7" s="348">
        <v>3</v>
      </c>
      <c r="D7" s="349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1">
        <v>10</v>
      </c>
      <c r="K7" s="347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350">
        <v>17</v>
      </c>
      <c r="R7" s="348">
        <v>18</v>
      </c>
      <c r="S7" s="347">
        <v>19</v>
      </c>
      <c r="T7" s="350">
        <v>20</v>
      </c>
      <c r="U7" s="350">
        <v>21</v>
      </c>
      <c r="V7" s="348">
        <v>22</v>
      </c>
      <c r="W7" s="349">
        <v>23</v>
      </c>
      <c r="X7" s="350">
        <v>24</v>
      </c>
      <c r="Y7" s="350">
        <v>25</v>
      </c>
      <c r="Z7" s="350">
        <v>26</v>
      </c>
      <c r="AA7" s="351">
        <v>27</v>
      </c>
      <c r="AB7" s="347">
        <v>28</v>
      </c>
      <c r="AC7" s="350">
        <v>29</v>
      </c>
      <c r="AD7" s="350">
        <v>30</v>
      </c>
      <c r="AE7" s="350">
        <v>31</v>
      </c>
      <c r="AF7" s="348">
        <v>32</v>
      </c>
      <c r="AG7" s="349">
        <v>33</v>
      </c>
      <c r="AH7" s="350">
        <v>34</v>
      </c>
      <c r="AI7" s="350">
        <v>35</v>
      </c>
      <c r="AJ7" s="350">
        <v>36</v>
      </c>
      <c r="AK7" s="348">
        <v>37</v>
      </c>
    </row>
    <row r="8" spans="1:37" ht="22.5" customHeight="1">
      <c r="A8" s="353" t="s">
        <v>161</v>
      </c>
      <c r="B8" s="354">
        <f>SUM(D8:J8)</f>
        <v>0</v>
      </c>
      <c r="C8" s="312"/>
      <c r="D8" s="309"/>
      <c r="E8" s="306"/>
      <c r="F8" s="306"/>
      <c r="G8" s="306"/>
      <c r="H8" s="306"/>
      <c r="I8" s="306"/>
      <c r="J8" s="315"/>
      <c r="K8" s="311"/>
      <c r="L8" s="306"/>
      <c r="M8" s="306"/>
      <c r="N8" s="306"/>
      <c r="O8" s="306"/>
      <c r="P8" s="306"/>
      <c r="Q8" s="306"/>
      <c r="R8" s="312"/>
      <c r="S8" s="311"/>
      <c r="T8" s="306"/>
      <c r="U8" s="306"/>
      <c r="V8" s="312"/>
      <c r="W8" s="274"/>
      <c r="X8" s="275"/>
      <c r="Y8" s="275"/>
      <c r="Z8" s="275"/>
      <c r="AA8" s="276"/>
      <c r="AB8" s="273"/>
      <c r="AC8" s="275"/>
      <c r="AD8" s="275"/>
      <c r="AE8" s="275"/>
      <c r="AF8" s="300"/>
      <c r="AG8" s="274"/>
      <c r="AH8" s="275"/>
      <c r="AI8" s="275"/>
      <c r="AJ8" s="275"/>
      <c r="AK8" s="300"/>
    </row>
    <row r="9" spans="1:37" ht="22.5" customHeight="1" thickBot="1">
      <c r="A9" s="355" t="s">
        <v>162</v>
      </c>
      <c r="B9" s="356">
        <f>SUM(D9:J9)</f>
        <v>0</v>
      </c>
      <c r="C9" s="279"/>
      <c r="D9" s="280"/>
      <c r="E9" s="278"/>
      <c r="F9" s="278"/>
      <c r="G9" s="278"/>
      <c r="H9" s="278"/>
      <c r="I9" s="278"/>
      <c r="J9" s="281"/>
      <c r="K9" s="277"/>
      <c r="L9" s="278"/>
      <c r="M9" s="278"/>
      <c r="N9" s="278"/>
      <c r="O9" s="278"/>
      <c r="P9" s="278"/>
      <c r="Q9" s="278"/>
      <c r="R9" s="279"/>
      <c r="S9" s="277"/>
      <c r="T9" s="278"/>
      <c r="U9" s="278"/>
      <c r="V9" s="279"/>
      <c r="W9" s="283"/>
      <c r="X9" s="284"/>
      <c r="Y9" s="284"/>
      <c r="Z9" s="284"/>
      <c r="AA9" s="285"/>
      <c r="AB9" s="282"/>
      <c r="AC9" s="284"/>
      <c r="AD9" s="284"/>
      <c r="AE9" s="284"/>
      <c r="AF9" s="298"/>
      <c r="AG9" s="283"/>
      <c r="AH9" s="284"/>
      <c r="AI9" s="284"/>
      <c r="AJ9" s="284"/>
      <c r="AK9" s="298"/>
    </row>
    <row r="10" spans="1:37" s="363" customFormat="1" ht="22.5" customHeight="1">
      <c r="A10" s="357" t="s">
        <v>130</v>
      </c>
      <c r="B10" s="358">
        <f aca="true" t="shared" si="0" ref="B10:AK10">SUM(B8:B9)</f>
        <v>0</v>
      </c>
      <c r="C10" s="359">
        <f t="shared" si="0"/>
        <v>0</v>
      </c>
      <c r="D10" s="360">
        <f t="shared" si="0"/>
        <v>0</v>
      </c>
      <c r="E10" s="361">
        <f t="shared" si="0"/>
        <v>0</v>
      </c>
      <c r="F10" s="361">
        <f t="shared" si="0"/>
        <v>0</v>
      </c>
      <c r="G10" s="361">
        <f t="shared" si="0"/>
        <v>0</v>
      </c>
      <c r="H10" s="361">
        <f t="shared" si="0"/>
        <v>0</v>
      </c>
      <c r="I10" s="361">
        <f t="shared" si="0"/>
        <v>0</v>
      </c>
      <c r="J10" s="362">
        <f t="shared" si="0"/>
        <v>0</v>
      </c>
      <c r="K10" s="358">
        <f t="shared" si="0"/>
        <v>0</v>
      </c>
      <c r="L10" s="361">
        <f t="shared" si="0"/>
        <v>0</v>
      </c>
      <c r="M10" s="361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361">
        <f t="shared" si="0"/>
        <v>0</v>
      </c>
      <c r="R10" s="359">
        <f t="shared" si="0"/>
        <v>0</v>
      </c>
      <c r="S10" s="358">
        <f t="shared" si="0"/>
        <v>0</v>
      </c>
      <c r="T10" s="361">
        <f t="shared" si="0"/>
        <v>0</v>
      </c>
      <c r="U10" s="361">
        <f t="shared" si="0"/>
        <v>0</v>
      </c>
      <c r="V10" s="359">
        <f t="shared" si="0"/>
        <v>0</v>
      </c>
      <c r="W10" s="360">
        <f t="shared" si="0"/>
        <v>0</v>
      </c>
      <c r="X10" s="361">
        <f t="shared" si="0"/>
        <v>0</v>
      </c>
      <c r="Y10" s="361">
        <f t="shared" si="0"/>
        <v>0</v>
      </c>
      <c r="Z10" s="361">
        <f t="shared" si="0"/>
        <v>0</v>
      </c>
      <c r="AA10" s="362">
        <f t="shared" si="0"/>
        <v>0</v>
      </c>
      <c r="AB10" s="358">
        <f t="shared" si="0"/>
        <v>0</v>
      </c>
      <c r="AC10" s="361">
        <f t="shared" si="0"/>
        <v>0</v>
      </c>
      <c r="AD10" s="361">
        <f t="shared" si="0"/>
        <v>0</v>
      </c>
      <c r="AE10" s="361">
        <f t="shared" si="0"/>
        <v>0</v>
      </c>
      <c r="AF10" s="359">
        <f t="shared" si="0"/>
        <v>0</v>
      </c>
      <c r="AG10" s="360">
        <f t="shared" si="0"/>
        <v>0</v>
      </c>
      <c r="AH10" s="361">
        <f t="shared" si="0"/>
        <v>0</v>
      </c>
      <c r="AI10" s="361">
        <f t="shared" si="0"/>
        <v>0</v>
      </c>
      <c r="AJ10" s="361">
        <f t="shared" si="0"/>
        <v>0</v>
      </c>
      <c r="AK10" s="359">
        <f t="shared" si="0"/>
        <v>0</v>
      </c>
    </row>
    <row r="11" spans="1:37" s="363" customFormat="1" ht="22.5" customHeight="1" thickBot="1">
      <c r="A11" s="364" t="s">
        <v>10</v>
      </c>
      <c r="B11" s="365">
        <f>SUM(D11:J11)</f>
        <v>0</v>
      </c>
      <c r="C11" s="366">
        <f>C10</f>
        <v>0</v>
      </c>
      <c r="D11" s="292"/>
      <c r="E11" s="290"/>
      <c r="F11" s="290"/>
      <c r="G11" s="290"/>
      <c r="H11" s="290"/>
      <c r="I11" s="290"/>
      <c r="J11" s="293"/>
      <c r="K11" s="289"/>
      <c r="L11" s="290"/>
      <c r="M11" s="290"/>
      <c r="N11" s="290"/>
      <c r="O11" s="290"/>
      <c r="P11" s="290"/>
      <c r="Q11" s="290"/>
      <c r="R11" s="291"/>
      <c r="S11" s="289"/>
      <c r="T11" s="290"/>
      <c r="U11" s="290"/>
      <c r="V11" s="291"/>
      <c r="W11" s="295"/>
      <c r="X11" s="296"/>
      <c r="Y11" s="296"/>
      <c r="Z11" s="296"/>
      <c r="AA11" s="297"/>
      <c r="AB11" s="294"/>
      <c r="AC11" s="296"/>
      <c r="AD11" s="296"/>
      <c r="AE11" s="296"/>
      <c r="AF11" s="299"/>
      <c r="AG11" s="295"/>
      <c r="AH11" s="296"/>
      <c r="AI11" s="296"/>
      <c r="AJ11" s="296"/>
      <c r="AK11" s="299"/>
    </row>
    <row r="12" spans="1:37" ht="24" customHeight="1">
      <c r="A12" s="399" t="s">
        <v>148</v>
      </c>
      <c r="B12" s="354">
        <f aca="true" t="shared" si="1" ref="B12:B28">SUM(D12:J12)</f>
        <v>0</v>
      </c>
      <c r="C12" s="323"/>
      <c r="D12" s="309"/>
      <c r="E12" s="306"/>
      <c r="F12" s="306"/>
      <c r="G12" s="306"/>
      <c r="H12" s="306"/>
      <c r="I12" s="306"/>
      <c r="J12" s="315"/>
      <c r="K12" s="311"/>
      <c r="L12" s="275"/>
      <c r="M12" s="275"/>
      <c r="N12" s="275"/>
      <c r="O12" s="275"/>
      <c r="P12" s="275"/>
      <c r="Q12" s="275"/>
      <c r="R12" s="300"/>
      <c r="S12" s="273"/>
      <c r="T12" s="275"/>
      <c r="U12" s="275"/>
      <c r="V12" s="300"/>
      <c r="W12" s="274"/>
      <c r="X12" s="275"/>
      <c r="Y12" s="275"/>
      <c r="Z12" s="275"/>
      <c r="AA12" s="276"/>
      <c r="AB12" s="273"/>
      <c r="AC12" s="275"/>
      <c r="AD12" s="275"/>
      <c r="AE12" s="275"/>
      <c r="AF12" s="300"/>
      <c r="AG12" s="274"/>
      <c r="AH12" s="275"/>
      <c r="AI12" s="275"/>
      <c r="AJ12" s="275"/>
      <c r="AK12" s="300"/>
    </row>
    <row r="13" spans="1:37" ht="24" customHeight="1">
      <c r="A13" s="400" t="s">
        <v>149</v>
      </c>
      <c r="B13" s="378">
        <f t="shared" si="1"/>
        <v>0</v>
      </c>
      <c r="C13" s="331"/>
      <c r="D13" s="318"/>
      <c r="E13" s="304"/>
      <c r="F13" s="304"/>
      <c r="G13" s="304"/>
      <c r="H13" s="304"/>
      <c r="I13" s="304"/>
      <c r="J13" s="330"/>
      <c r="K13" s="317"/>
      <c r="L13" s="287"/>
      <c r="M13" s="287"/>
      <c r="N13" s="287"/>
      <c r="O13" s="287"/>
      <c r="P13" s="287"/>
      <c r="Q13" s="287"/>
      <c r="R13" s="288"/>
      <c r="S13" s="286"/>
      <c r="T13" s="287"/>
      <c r="U13" s="287"/>
      <c r="V13" s="288"/>
      <c r="W13" s="301"/>
      <c r="X13" s="287"/>
      <c r="Y13" s="287"/>
      <c r="Z13" s="287"/>
      <c r="AA13" s="302"/>
      <c r="AB13" s="286"/>
      <c r="AC13" s="287"/>
      <c r="AD13" s="287"/>
      <c r="AE13" s="287"/>
      <c r="AF13" s="288"/>
      <c r="AG13" s="301"/>
      <c r="AH13" s="287"/>
      <c r="AI13" s="287"/>
      <c r="AJ13" s="287"/>
      <c r="AK13" s="288"/>
    </row>
    <row r="14" spans="1:37" ht="24" customHeight="1">
      <c r="A14" s="400" t="s">
        <v>150</v>
      </c>
      <c r="B14" s="378">
        <f>SUM(D14:J14)</f>
        <v>0</v>
      </c>
      <c r="C14" s="331"/>
      <c r="D14" s="318"/>
      <c r="E14" s="304"/>
      <c r="F14" s="304"/>
      <c r="G14" s="304"/>
      <c r="H14" s="304"/>
      <c r="I14" s="304"/>
      <c r="J14" s="330"/>
      <c r="K14" s="317"/>
      <c r="L14" s="287"/>
      <c r="M14" s="287"/>
      <c r="N14" s="287"/>
      <c r="O14" s="287"/>
      <c r="P14" s="287"/>
      <c r="Q14" s="287"/>
      <c r="R14" s="288"/>
      <c r="S14" s="286"/>
      <c r="T14" s="287"/>
      <c r="U14" s="287"/>
      <c r="V14" s="288"/>
      <c r="W14" s="301"/>
      <c r="X14" s="287"/>
      <c r="Y14" s="287"/>
      <c r="Z14" s="287"/>
      <c r="AA14" s="302"/>
      <c r="AB14" s="286"/>
      <c r="AC14" s="287"/>
      <c r="AD14" s="287"/>
      <c r="AE14" s="287"/>
      <c r="AF14" s="288"/>
      <c r="AG14" s="301"/>
      <c r="AH14" s="287"/>
      <c r="AI14" s="287"/>
      <c r="AJ14" s="287"/>
      <c r="AK14" s="288"/>
    </row>
    <row r="15" spans="1:37" ht="24" customHeight="1">
      <c r="A15" s="400" t="s">
        <v>151</v>
      </c>
      <c r="B15" s="378">
        <f t="shared" si="1"/>
        <v>0</v>
      </c>
      <c r="C15" s="331"/>
      <c r="D15" s="318"/>
      <c r="E15" s="304"/>
      <c r="F15" s="304"/>
      <c r="G15" s="304"/>
      <c r="H15" s="304"/>
      <c r="I15" s="304"/>
      <c r="J15" s="330"/>
      <c r="K15" s="317"/>
      <c r="L15" s="287"/>
      <c r="M15" s="287"/>
      <c r="N15" s="287"/>
      <c r="O15" s="287"/>
      <c r="P15" s="287"/>
      <c r="Q15" s="287"/>
      <c r="R15" s="288"/>
      <c r="S15" s="286"/>
      <c r="T15" s="287"/>
      <c r="U15" s="287"/>
      <c r="V15" s="288"/>
      <c r="W15" s="301"/>
      <c r="X15" s="287"/>
      <c r="Y15" s="287"/>
      <c r="Z15" s="287"/>
      <c r="AA15" s="302"/>
      <c r="AB15" s="286"/>
      <c r="AC15" s="287"/>
      <c r="AD15" s="287"/>
      <c r="AE15" s="287"/>
      <c r="AF15" s="288"/>
      <c r="AG15" s="301"/>
      <c r="AH15" s="287"/>
      <c r="AI15" s="287"/>
      <c r="AJ15" s="287"/>
      <c r="AK15" s="288"/>
    </row>
    <row r="16" spans="1:37" ht="24" customHeight="1">
      <c r="A16" s="400" t="s">
        <v>154</v>
      </c>
      <c r="B16" s="378">
        <f t="shared" si="1"/>
        <v>0</v>
      </c>
      <c r="C16" s="331"/>
      <c r="D16" s="318"/>
      <c r="E16" s="304"/>
      <c r="F16" s="304"/>
      <c r="G16" s="304"/>
      <c r="H16" s="304"/>
      <c r="I16" s="304"/>
      <c r="J16" s="330"/>
      <c r="K16" s="317"/>
      <c r="L16" s="287"/>
      <c r="M16" s="287"/>
      <c r="N16" s="287"/>
      <c r="O16" s="287"/>
      <c r="P16" s="287"/>
      <c r="Q16" s="287"/>
      <c r="R16" s="288"/>
      <c r="S16" s="286"/>
      <c r="T16" s="287"/>
      <c r="U16" s="287"/>
      <c r="V16" s="288"/>
      <c r="W16" s="301"/>
      <c r="X16" s="287"/>
      <c r="Y16" s="287"/>
      <c r="Z16" s="287"/>
      <c r="AA16" s="302"/>
      <c r="AB16" s="286"/>
      <c r="AC16" s="287"/>
      <c r="AD16" s="287"/>
      <c r="AE16" s="287"/>
      <c r="AF16" s="288"/>
      <c r="AG16" s="301"/>
      <c r="AH16" s="287"/>
      <c r="AI16" s="287"/>
      <c r="AJ16" s="287"/>
      <c r="AK16" s="288"/>
    </row>
    <row r="17" spans="1:37" ht="24" customHeight="1">
      <c r="A17" s="400" t="s">
        <v>152</v>
      </c>
      <c r="B17" s="378">
        <f t="shared" si="1"/>
        <v>0</v>
      </c>
      <c r="C17" s="331"/>
      <c r="D17" s="318"/>
      <c r="E17" s="304"/>
      <c r="F17" s="304"/>
      <c r="G17" s="304"/>
      <c r="H17" s="304"/>
      <c r="I17" s="304"/>
      <c r="J17" s="330"/>
      <c r="K17" s="317"/>
      <c r="L17" s="287"/>
      <c r="M17" s="287"/>
      <c r="N17" s="287"/>
      <c r="O17" s="287"/>
      <c r="P17" s="287"/>
      <c r="Q17" s="287"/>
      <c r="R17" s="288"/>
      <c r="S17" s="286"/>
      <c r="T17" s="287"/>
      <c r="U17" s="287"/>
      <c r="V17" s="288"/>
      <c r="W17" s="301"/>
      <c r="X17" s="287"/>
      <c r="Y17" s="287"/>
      <c r="Z17" s="287"/>
      <c r="AA17" s="302"/>
      <c r="AB17" s="286"/>
      <c r="AC17" s="287"/>
      <c r="AD17" s="287"/>
      <c r="AE17" s="287"/>
      <c r="AF17" s="288"/>
      <c r="AG17" s="301"/>
      <c r="AH17" s="287"/>
      <c r="AI17" s="287"/>
      <c r="AJ17" s="287"/>
      <c r="AK17" s="288"/>
    </row>
    <row r="18" spans="1:37" ht="24" customHeight="1">
      <c r="A18" s="400" t="s">
        <v>153</v>
      </c>
      <c r="B18" s="378">
        <f t="shared" si="1"/>
        <v>0</v>
      </c>
      <c r="C18" s="331"/>
      <c r="D18" s="318"/>
      <c r="E18" s="304"/>
      <c r="F18" s="304"/>
      <c r="G18" s="304"/>
      <c r="H18" s="304"/>
      <c r="I18" s="304"/>
      <c r="J18" s="330"/>
      <c r="K18" s="317"/>
      <c r="L18" s="287"/>
      <c r="M18" s="287"/>
      <c r="N18" s="287"/>
      <c r="O18" s="287"/>
      <c r="P18" s="287"/>
      <c r="Q18" s="287"/>
      <c r="R18" s="288"/>
      <c r="S18" s="286"/>
      <c r="T18" s="287"/>
      <c r="U18" s="287"/>
      <c r="V18" s="288"/>
      <c r="W18" s="301"/>
      <c r="X18" s="287"/>
      <c r="Y18" s="287"/>
      <c r="Z18" s="287"/>
      <c r="AA18" s="302"/>
      <c r="AB18" s="286"/>
      <c r="AC18" s="287"/>
      <c r="AD18" s="287"/>
      <c r="AE18" s="287"/>
      <c r="AF18" s="288"/>
      <c r="AG18" s="301"/>
      <c r="AH18" s="287"/>
      <c r="AI18" s="287"/>
      <c r="AJ18" s="287"/>
      <c r="AK18" s="288"/>
    </row>
    <row r="19" spans="1:37" ht="24" customHeight="1">
      <c r="A19" s="400" t="s">
        <v>155</v>
      </c>
      <c r="B19" s="378">
        <f t="shared" si="1"/>
        <v>0</v>
      </c>
      <c r="C19" s="331"/>
      <c r="D19" s="318"/>
      <c r="E19" s="304"/>
      <c r="F19" s="304"/>
      <c r="G19" s="304"/>
      <c r="H19" s="304"/>
      <c r="I19" s="304"/>
      <c r="J19" s="330"/>
      <c r="K19" s="317"/>
      <c r="L19" s="287"/>
      <c r="M19" s="287"/>
      <c r="N19" s="287"/>
      <c r="O19" s="287"/>
      <c r="P19" s="287"/>
      <c r="Q19" s="287"/>
      <c r="R19" s="288"/>
      <c r="S19" s="286"/>
      <c r="T19" s="287"/>
      <c r="U19" s="287"/>
      <c r="V19" s="288"/>
      <c r="W19" s="301"/>
      <c r="X19" s="287"/>
      <c r="Y19" s="287"/>
      <c r="Z19" s="287"/>
      <c r="AA19" s="302"/>
      <c r="AB19" s="286"/>
      <c r="AC19" s="287"/>
      <c r="AD19" s="287"/>
      <c r="AE19" s="287"/>
      <c r="AF19" s="288"/>
      <c r="AG19" s="301"/>
      <c r="AH19" s="287"/>
      <c r="AI19" s="287"/>
      <c r="AJ19" s="287"/>
      <c r="AK19" s="288"/>
    </row>
    <row r="20" spans="1:37" ht="24" customHeight="1">
      <c r="A20" s="400" t="s">
        <v>156</v>
      </c>
      <c r="B20" s="378">
        <f t="shared" si="1"/>
        <v>0</v>
      </c>
      <c r="C20" s="331"/>
      <c r="D20" s="318"/>
      <c r="E20" s="304"/>
      <c r="F20" s="304"/>
      <c r="G20" s="304"/>
      <c r="H20" s="304"/>
      <c r="I20" s="304"/>
      <c r="J20" s="330"/>
      <c r="K20" s="317"/>
      <c r="L20" s="287"/>
      <c r="M20" s="287"/>
      <c r="N20" s="287"/>
      <c r="O20" s="287"/>
      <c r="P20" s="287"/>
      <c r="Q20" s="287"/>
      <c r="R20" s="288"/>
      <c r="S20" s="286"/>
      <c r="T20" s="287"/>
      <c r="U20" s="287"/>
      <c r="V20" s="288"/>
      <c r="W20" s="301"/>
      <c r="X20" s="287"/>
      <c r="Y20" s="287"/>
      <c r="Z20" s="287"/>
      <c r="AA20" s="302"/>
      <c r="AB20" s="286"/>
      <c r="AC20" s="287"/>
      <c r="AD20" s="287"/>
      <c r="AE20" s="287"/>
      <c r="AF20" s="288"/>
      <c r="AG20" s="301"/>
      <c r="AH20" s="287"/>
      <c r="AI20" s="287"/>
      <c r="AJ20" s="287"/>
      <c r="AK20" s="288"/>
    </row>
    <row r="21" spans="1:37" ht="24" customHeight="1">
      <c r="A21" s="400" t="s">
        <v>157</v>
      </c>
      <c r="B21" s="378">
        <f t="shared" si="1"/>
        <v>0</v>
      </c>
      <c r="C21" s="331"/>
      <c r="D21" s="318"/>
      <c r="E21" s="304"/>
      <c r="F21" s="304"/>
      <c r="G21" s="304"/>
      <c r="H21" s="304"/>
      <c r="I21" s="304"/>
      <c r="J21" s="330"/>
      <c r="K21" s="317"/>
      <c r="L21" s="287"/>
      <c r="M21" s="287"/>
      <c r="N21" s="287"/>
      <c r="O21" s="287"/>
      <c r="P21" s="287"/>
      <c r="Q21" s="287"/>
      <c r="R21" s="288"/>
      <c r="S21" s="286"/>
      <c r="T21" s="287"/>
      <c r="U21" s="287"/>
      <c r="V21" s="288"/>
      <c r="W21" s="301"/>
      <c r="X21" s="287"/>
      <c r="Y21" s="287"/>
      <c r="Z21" s="287"/>
      <c r="AA21" s="302"/>
      <c r="AB21" s="286"/>
      <c r="AC21" s="287"/>
      <c r="AD21" s="287"/>
      <c r="AE21" s="287"/>
      <c r="AF21" s="288"/>
      <c r="AG21" s="301"/>
      <c r="AH21" s="287"/>
      <c r="AI21" s="287"/>
      <c r="AJ21" s="287"/>
      <c r="AK21" s="288"/>
    </row>
    <row r="22" spans="1:37" ht="24" customHeight="1">
      <c r="A22" s="400" t="s">
        <v>158</v>
      </c>
      <c r="B22" s="378">
        <f t="shared" si="1"/>
        <v>0</v>
      </c>
      <c r="C22" s="331"/>
      <c r="D22" s="318"/>
      <c r="E22" s="304"/>
      <c r="F22" s="304"/>
      <c r="G22" s="304"/>
      <c r="H22" s="304"/>
      <c r="I22" s="304"/>
      <c r="J22" s="330"/>
      <c r="K22" s="317"/>
      <c r="L22" s="287"/>
      <c r="M22" s="287"/>
      <c r="N22" s="287"/>
      <c r="O22" s="287"/>
      <c r="P22" s="287"/>
      <c r="Q22" s="287"/>
      <c r="R22" s="288"/>
      <c r="S22" s="286"/>
      <c r="T22" s="287"/>
      <c r="U22" s="287"/>
      <c r="V22" s="288"/>
      <c r="W22" s="301"/>
      <c r="X22" s="287"/>
      <c r="Y22" s="287"/>
      <c r="Z22" s="287"/>
      <c r="AA22" s="302"/>
      <c r="AB22" s="286"/>
      <c r="AC22" s="287"/>
      <c r="AD22" s="287"/>
      <c r="AE22" s="287"/>
      <c r="AF22" s="288"/>
      <c r="AG22" s="301"/>
      <c r="AH22" s="287"/>
      <c r="AI22" s="287"/>
      <c r="AJ22" s="287"/>
      <c r="AK22" s="288"/>
    </row>
    <row r="23" spans="1:37" ht="24" customHeight="1">
      <c r="A23" s="400" t="s">
        <v>168</v>
      </c>
      <c r="B23" s="378">
        <f t="shared" si="1"/>
        <v>0</v>
      </c>
      <c r="C23" s="331"/>
      <c r="D23" s="318"/>
      <c r="E23" s="304"/>
      <c r="F23" s="304"/>
      <c r="G23" s="304"/>
      <c r="H23" s="304"/>
      <c r="I23" s="304"/>
      <c r="J23" s="330"/>
      <c r="K23" s="317"/>
      <c r="L23" s="287"/>
      <c r="M23" s="287"/>
      <c r="N23" s="287"/>
      <c r="O23" s="287"/>
      <c r="P23" s="287"/>
      <c r="Q23" s="287"/>
      <c r="R23" s="288"/>
      <c r="S23" s="286"/>
      <c r="T23" s="287"/>
      <c r="U23" s="287"/>
      <c r="V23" s="288"/>
      <c r="W23" s="301"/>
      <c r="X23" s="287"/>
      <c r="Y23" s="287"/>
      <c r="Z23" s="287"/>
      <c r="AA23" s="302"/>
      <c r="AB23" s="286"/>
      <c r="AC23" s="287"/>
      <c r="AD23" s="287"/>
      <c r="AE23" s="287"/>
      <c r="AF23" s="288"/>
      <c r="AG23" s="301"/>
      <c r="AH23" s="287"/>
      <c r="AI23" s="287"/>
      <c r="AJ23" s="287"/>
      <c r="AK23" s="288"/>
    </row>
    <row r="24" spans="1:37" ht="24" customHeight="1">
      <c r="A24" s="400" t="s">
        <v>287</v>
      </c>
      <c r="B24" s="378">
        <f t="shared" si="1"/>
        <v>0</v>
      </c>
      <c r="C24" s="331"/>
      <c r="D24" s="318"/>
      <c r="E24" s="304"/>
      <c r="F24" s="304"/>
      <c r="G24" s="304"/>
      <c r="H24" s="304"/>
      <c r="I24" s="304"/>
      <c r="J24" s="330"/>
      <c r="K24" s="317"/>
      <c r="L24" s="287"/>
      <c r="M24" s="287"/>
      <c r="N24" s="287"/>
      <c r="O24" s="287"/>
      <c r="P24" s="287"/>
      <c r="Q24" s="287"/>
      <c r="R24" s="288"/>
      <c r="S24" s="286"/>
      <c r="T24" s="287"/>
      <c r="U24" s="287"/>
      <c r="V24" s="288"/>
      <c r="W24" s="301"/>
      <c r="X24" s="287"/>
      <c r="Y24" s="287"/>
      <c r="Z24" s="287"/>
      <c r="AA24" s="302"/>
      <c r="AB24" s="286"/>
      <c r="AC24" s="287"/>
      <c r="AD24" s="287"/>
      <c r="AE24" s="287"/>
      <c r="AF24" s="288"/>
      <c r="AG24" s="301"/>
      <c r="AH24" s="287"/>
      <c r="AI24" s="287"/>
      <c r="AJ24" s="287"/>
      <c r="AK24" s="288"/>
    </row>
    <row r="25" spans="1:37" ht="24" customHeight="1">
      <c r="A25" s="400" t="s">
        <v>165</v>
      </c>
      <c r="B25" s="378">
        <f t="shared" si="1"/>
        <v>0</v>
      </c>
      <c r="C25" s="331"/>
      <c r="D25" s="318"/>
      <c r="E25" s="304"/>
      <c r="F25" s="304"/>
      <c r="G25" s="304"/>
      <c r="H25" s="304"/>
      <c r="I25" s="304"/>
      <c r="J25" s="330"/>
      <c r="K25" s="317"/>
      <c r="L25" s="287"/>
      <c r="M25" s="287"/>
      <c r="N25" s="287"/>
      <c r="O25" s="287"/>
      <c r="P25" s="287"/>
      <c r="Q25" s="287"/>
      <c r="R25" s="288"/>
      <c r="S25" s="286"/>
      <c r="T25" s="287"/>
      <c r="U25" s="287"/>
      <c r="V25" s="288"/>
      <c r="W25" s="301"/>
      <c r="X25" s="287"/>
      <c r="Y25" s="287"/>
      <c r="Z25" s="287"/>
      <c r="AA25" s="302"/>
      <c r="AB25" s="286"/>
      <c r="AC25" s="287"/>
      <c r="AD25" s="287"/>
      <c r="AE25" s="287"/>
      <c r="AF25" s="288"/>
      <c r="AG25" s="301"/>
      <c r="AH25" s="287"/>
      <c r="AI25" s="287"/>
      <c r="AJ25" s="287"/>
      <c r="AK25" s="288"/>
    </row>
    <row r="26" spans="1:37" ht="24" customHeight="1">
      <c r="A26" s="400" t="s">
        <v>164</v>
      </c>
      <c r="B26" s="378">
        <f t="shared" si="1"/>
        <v>0</v>
      </c>
      <c r="C26" s="331"/>
      <c r="D26" s="318"/>
      <c r="E26" s="304"/>
      <c r="F26" s="304"/>
      <c r="G26" s="304"/>
      <c r="H26" s="304"/>
      <c r="I26" s="304"/>
      <c r="J26" s="330"/>
      <c r="K26" s="317"/>
      <c r="L26" s="287"/>
      <c r="M26" s="287"/>
      <c r="N26" s="287"/>
      <c r="O26" s="287"/>
      <c r="P26" s="287"/>
      <c r="Q26" s="287"/>
      <c r="R26" s="288"/>
      <c r="S26" s="286"/>
      <c r="T26" s="287"/>
      <c r="U26" s="287"/>
      <c r="V26" s="288"/>
      <c r="W26" s="301"/>
      <c r="X26" s="287"/>
      <c r="Y26" s="287"/>
      <c r="Z26" s="287"/>
      <c r="AA26" s="302"/>
      <c r="AB26" s="286"/>
      <c r="AC26" s="287"/>
      <c r="AD26" s="287"/>
      <c r="AE26" s="287"/>
      <c r="AF26" s="288"/>
      <c r="AG26" s="301"/>
      <c r="AH26" s="287"/>
      <c r="AI26" s="287"/>
      <c r="AJ26" s="287"/>
      <c r="AK26" s="288"/>
    </row>
    <row r="27" spans="1:37" ht="24" customHeight="1">
      <c r="A27" s="400" t="s">
        <v>159</v>
      </c>
      <c r="B27" s="378">
        <f t="shared" si="1"/>
        <v>0</v>
      </c>
      <c r="C27" s="331"/>
      <c r="D27" s="318"/>
      <c r="E27" s="304"/>
      <c r="F27" s="304"/>
      <c r="G27" s="304"/>
      <c r="H27" s="304"/>
      <c r="I27" s="304"/>
      <c r="J27" s="330"/>
      <c r="K27" s="317"/>
      <c r="L27" s="287"/>
      <c r="M27" s="287"/>
      <c r="N27" s="287"/>
      <c r="O27" s="287"/>
      <c r="P27" s="287"/>
      <c r="Q27" s="287"/>
      <c r="R27" s="288"/>
      <c r="S27" s="286"/>
      <c r="T27" s="287"/>
      <c r="U27" s="287"/>
      <c r="V27" s="288"/>
      <c r="W27" s="301"/>
      <c r="X27" s="287"/>
      <c r="Y27" s="287"/>
      <c r="Z27" s="287"/>
      <c r="AA27" s="302"/>
      <c r="AB27" s="286"/>
      <c r="AC27" s="287"/>
      <c r="AD27" s="287"/>
      <c r="AE27" s="287"/>
      <c r="AF27" s="288"/>
      <c r="AG27" s="301"/>
      <c r="AH27" s="287"/>
      <c r="AI27" s="287"/>
      <c r="AJ27" s="287"/>
      <c r="AK27" s="288"/>
    </row>
    <row r="28" spans="1:37" ht="24" customHeight="1" thickBot="1">
      <c r="A28" s="401" t="s">
        <v>160</v>
      </c>
      <c r="B28" s="356">
        <f t="shared" si="1"/>
        <v>0</v>
      </c>
      <c r="C28" s="324"/>
      <c r="D28" s="280"/>
      <c r="E28" s="278"/>
      <c r="F28" s="278"/>
      <c r="G28" s="278"/>
      <c r="H28" s="278"/>
      <c r="I28" s="278"/>
      <c r="J28" s="281"/>
      <c r="K28" s="277"/>
      <c r="L28" s="284"/>
      <c r="M28" s="284"/>
      <c r="N28" s="284"/>
      <c r="O28" s="284"/>
      <c r="P28" s="284"/>
      <c r="Q28" s="284"/>
      <c r="R28" s="298"/>
      <c r="S28" s="282"/>
      <c r="T28" s="284"/>
      <c r="U28" s="284"/>
      <c r="V28" s="298"/>
      <c r="W28" s="283"/>
      <c r="X28" s="284"/>
      <c r="Y28" s="284"/>
      <c r="Z28" s="284"/>
      <c r="AA28" s="285"/>
      <c r="AB28" s="282"/>
      <c r="AC28" s="284"/>
      <c r="AD28" s="284"/>
      <c r="AE28" s="284"/>
      <c r="AF28" s="298"/>
      <c r="AG28" s="283"/>
      <c r="AH28" s="284"/>
      <c r="AI28" s="284"/>
      <c r="AJ28" s="284"/>
      <c r="AK28" s="298"/>
    </row>
    <row r="29" spans="1:37" s="363" customFormat="1" ht="22.5" customHeight="1">
      <c r="A29" s="369" t="s">
        <v>131</v>
      </c>
      <c r="B29" s="358">
        <f>SUM(B12:B28)</f>
        <v>0</v>
      </c>
      <c r="C29" s="370">
        <f aca="true" t="shared" si="2" ref="C29:AK29">SUM(C12:C28)</f>
        <v>0</v>
      </c>
      <c r="D29" s="371">
        <f t="shared" si="2"/>
        <v>0</v>
      </c>
      <c r="E29" s="372">
        <f t="shared" si="2"/>
        <v>0</v>
      </c>
      <c r="F29" s="372">
        <f t="shared" si="2"/>
        <v>0</v>
      </c>
      <c r="G29" s="372">
        <f t="shared" si="2"/>
        <v>0</v>
      </c>
      <c r="H29" s="372">
        <f t="shared" si="2"/>
        <v>0</v>
      </c>
      <c r="I29" s="372">
        <f t="shared" si="2"/>
        <v>0</v>
      </c>
      <c r="J29" s="373">
        <f t="shared" si="2"/>
        <v>0</v>
      </c>
      <c r="K29" s="374">
        <f t="shared" si="2"/>
        <v>0</v>
      </c>
      <c r="L29" s="372">
        <f t="shared" si="2"/>
        <v>0</v>
      </c>
      <c r="M29" s="372">
        <f t="shared" si="2"/>
        <v>0</v>
      </c>
      <c r="N29" s="372">
        <f t="shared" si="2"/>
        <v>0</v>
      </c>
      <c r="O29" s="372">
        <f t="shared" si="2"/>
        <v>0</v>
      </c>
      <c r="P29" s="372">
        <f t="shared" si="2"/>
        <v>0</v>
      </c>
      <c r="Q29" s="372">
        <f t="shared" si="2"/>
        <v>0</v>
      </c>
      <c r="R29" s="370">
        <f t="shared" si="2"/>
        <v>0</v>
      </c>
      <c r="S29" s="374">
        <f t="shared" si="2"/>
        <v>0</v>
      </c>
      <c r="T29" s="372">
        <f t="shared" si="2"/>
        <v>0</v>
      </c>
      <c r="U29" s="372">
        <f t="shared" si="2"/>
        <v>0</v>
      </c>
      <c r="V29" s="370">
        <f t="shared" si="2"/>
        <v>0</v>
      </c>
      <c r="W29" s="371">
        <f t="shared" si="2"/>
        <v>0</v>
      </c>
      <c r="X29" s="372">
        <f t="shared" si="2"/>
        <v>0</v>
      </c>
      <c r="Y29" s="372">
        <f t="shared" si="2"/>
        <v>0</v>
      </c>
      <c r="Z29" s="372">
        <f t="shared" si="2"/>
        <v>0</v>
      </c>
      <c r="AA29" s="373">
        <f t="shared" si="2"/>
        <v>0</v>
      </c>
      <c r="AB29" s="374">
        <f t="shared" si="2"/>
        <v>0</v>
      </c>
      <c r="AC29" s="372">
        <f t="shared" si="2"/>
        <v>0</v>
      </c>
      <c r="AD29" s="372">
        <f t="shared" si="2"/>
        <v>0</v>
      </c>
      <c r="AE29" s="372">
        <f t="shared" si="2"/>
        <v>0</v>
      </c>
      <c r="AF29" s="370">
        <f t="shared" si="2"/>
        <v>0</v>
      </c>
      <c r="AG29" s="371">
        <f t="shared" si="2"/>
        <v>0</v>
      </c>
      <c r="AH29" s="372">
        <f t="shared" si="2"/>
        <v>0</v>
      </c>
      <c r="AI29" s="372">
        <f t="shared" si="2"/>
        <v>0</v>
      </c>
      <c r="AJ29" s="372">
        <f t="shared" si="2"/>
        <v>0</v>
      </c>
      <c r="AK29" s="370">
        <f t="shared" si="2"/>
        <v>0</v>
      </c>
    </row>
    <row r="30" spans="1:37" s="363" customFormat="1" ht="22.5" customHeight="1" thickBot="1">
      <c r="A30" s="375" t="s">
        <v>10</v>
      </c>
      <c r="B30" s="365">
        <f>SUM(D30:J30)</f>
        <v>0</v>
      </c>
      <c r="C30" s="376">
        <f>C29</f>
        <v>0</v>
      </c>
      <c r="D30" s="295"/>
      <c r="E30" s="296"/>
      <c r="F30" s="296"/>
      <c r="G30" s="296"/>
      <c r="H30" s="296"/>
      <c r="I30" s="296"/>
      <c r="J30" s="297"/>
      <c r="K30" s="294"/>
      <c r="L30" s="296"/>
      <c r="M30" s="296"/>
      <c r="N30" s="296"/>
      <c r="O30" s="296"/>
      <c r="P30" s="296"/>
      <c r="Q30" s="296"/>
      <c r="R30" s="299"/>
      <c r="S30" s="294"/>
      <c r="T30" s="296"/>
      <c r="U30" s="296"/>
      <c r="V30" s="299"/>
      <c r="W30" s="295"/>
      <c r="X30" s="296"/>
      <c r="Y30" s="296"/>
      <c r="Z30" s="296"/>
      <c r="AA30" s="297"/>
      <c r="AB30" s="294"/>
      <c r="AC30" s="296"/>
      <c r="AD30" s="296"/>
      <c r="AE30" s="296"/>
      <c r="AF30" s="299"/>
      <c r="AG30" s="295"/>
      <c r="AH30" s="296"/>
      <c r="AI30" s="296"/>
      <c r="AJ30" s="296"/>
      <c r="AK30" s="299"/>
    </row>
    <row r="31" spans="1:37" ht="25.5" customHeight="1">
      <c r="A31" s="367" t="s">
        <v>143</v>
      </c>
      <c r="B31" s="354">
        <f>SUM(D31:J31)</f>
        <v>0</v>
      </c>
      <c r="C31" s="325"/>
      <c r="D31" s="274"/>
      <c r="E31" s="275"/>
      <c r="F31" s="275"/>
      <c r="G31" s="275"/>
      <c r="H31" s="275"/>
      <c r="I31" s="275"/>
      <c r="J31" s="276"/>
      <c r="K31" s="273"/>
      <c r="L31" s="275"/>
      <c r="M31" s="275"/>
      <c r="N31" s="275"/>
      <c r="O31" s="275"/>
      <c r="P31" s="275"/>
      <c r="Q31" s="275"/>
      <c r="R31" s="300"/>
      <c r="S31" s="273"/>
      <c r="T31" s="275"/>
      <c r="U31" s="275"/>
      <c r="V31" s="300"/>
      <c r="W31" s="274"/>
      <c r="X31" s="275"/>
      <c r="Y31" s="275"/>
      <c r="Z31" s="275"/>
      <c r="AA31" s="276"/>
      <c r="AB31" s="273"/>
      <c r="AC31" s="275"/>
      <c r="AD31" s="275"/>
      <c r="AE31" s="275"/>
      <c r="AF31" s="300"/>
      <c r="AG31" s="274"/>
      <c r="AH31" s="275"/>
      <c r="AI31" s="275"/>
      <c r="AJ31" s="275"/>
      <c r="AK31" s="300"/>
    </row>
    <row r="32" spans="1:37" ht="25.5" customHeight="1">
      <c r="A32" s="377" t="s">
        <v>144</v>
      </c>
      <c r="B32" s="378">
        <f aca="true" t="shared" si="3" ref="B32:B51">SUM(D32:J32)</f>
        <v>0</v>
      </c>
      <c r="C32" s="326"/>
      <c r="D32" s="301"/>
      <c r="E32" s="287"/>
      <c r="F32" s="287"/>
      <c r="G32" s="287"/>
      <c r="H32" s="287"/>
      <c r="I32" s="287"/>
      <c r="J32" s="302"/>
      <c r="K32" s="286"/>
      <c r="L32" s="287"/>
      <c r="M32" s="287"/>
      <c r="N32" s="287"/>
      <c r="O32" s="287"/>
      <c r="P32" s="287"/>
      <c r="Q32" s="287"/>
      <c r="R32" s="288"/>
      <c r="S32" s="286"/>
      <c r="T32" s="287"/>
      <c r="U32" s="287"/>
      <c r="V32" s="288"/>
      <c r="W32" s="301"/>
      <c r="X32" s="287"/>
      <c r="Y32" s="287"/>
      <c r="Z32" s="287"/>
      <c r="AA32" s="302"/>
      <c r="AB32" s="286"/>
      <c r="AC32" s="287"/>
      <c r="AD32" s="287"/>
      <c r="AE32" s="287"/>
      <c r="AF32" s="288"/>
      <c r="AG32" s="301"/>
      <c r="AH32" s="287"/>
      <c r="AI32" s="287"/>
      <c r="AJ32" s="287"/>
      <c r="AK32" s="288"/>
    </row>
    <row r="33" spans="1:37" ht="25.5" customHeight="1">
      <c r="A33" s="377" t="s">
        <v>141</v>
      </c>
      <c r="B33" s="378">
        <f t="shared" si="3"/>
        <v>0</v>
      </c>
      <c r="C33" s="326"/>
      <c r="D33" s="301"/>
      <c r="E33" s="287"/>
      <c r="F33" s="287"/>
      <c r="G33" s="287"/>
      <c r="H33" s="287"/>
      <c r="I33" s="287"/>
      <c r="J33" s="302"/>
      <c r="K33" s="286"/>
      <c r="L33" s="287"/>
      <c r="M33" s="287"/>
      <c r="N33" s="287"/>
      <c r="O33" s="287"/>
      <c r="P33" s="287"/>
      <c r="Q33" s="287"/>
      <c r="R33" s="288"/>
      <c r="S33" s="286"/>
      <c r="T33" s="287"/>
      <c r="U33" s="287"/>
      <c r="V33" s="288"/>
      <c r="W33" s="301"/>
      <c r="X33" s="287"/>
      <c r="Y33" s="287"/>
      <c r="Z33" s="287"/>
      <c r="AA33" s="302"/>
      <c r="AB33" s="286"/>
      <c r="AC33" s="287"/>
      <c r="AD33" s="287"/>
      <c r="AE33" s="287"/>
      <c r="AF33" s="288"/>
      <c r="AG33" s="301"/>
      <c r="AH33" s="287"/>
      <c r="AI33" s="287"/>
      <c r="AJ33" s="287"/>
      <c r="AK33" s="288"/>
    </row>
    <row r="34" spans="1:37" ht="25.5" customHeight="1">
      <c r="A34" s="377" t="s">
        <v>142</v>
      </c>
      <c r="B34" s="378">
        <f t="shared" si="3"/>
        <v>0</v>
      </c>
      <c r="C34" s="326"/>
      <c r="D34" s="301"/>
      <c r="E34" s="287"/>
      <c r="F34" s="287"/>
      <c r="G34" s="287"/>
      <c r="H34" s="287"/>
      <c r="I34" s="287"/>
      <c r="J34" s="302"/>
      <c r="K34" s="286"/>
      <c r="L34" s="287"/>
      <c r="M34" s="287"/>
      <c r="N34" s="287"/>
      <c r="O34" s="287"/>
      <c r="P34" s="287"/>
      <c r="Q34" s="287"/>
      <c r="R34" s="288"/>
      <c r="S34" s="286"/>
      <c r="T34" s="287"/>
      <c r="U34" s="287"/>
      <c r="V34" s="288"/>
      <c r="W34" s="301"/>
      <c r="X34" s="287"/>
      <c r="Y34" s="287"/>
      <c r="Z34" s="287"/>
      <c r="AA34" s="302"/>
      <c r="AB34" s="286"/>
      <c r="AC34" s="287"/>
      <c r="AD34" s="287"/>
      <c r="AE34" s="287"/>
      <c r="AF34" s="288"/>
      <c r="AG34" s="301"/>
      <c r="AH34" s="287"/>
      <c r="AI34" s="287"/>
      <c r="AJ34" s="287"/>
      <c r="AK34" s="288"/>
    </row>
    <row r="35" spans="1:37" ht="25.5" customHeight="1">
      <c r="A35" s="377" t="s">
        <v>172</v>
      </c>
      <c r="B35" s="378">
        <f t="shared" si="3"/>
        <v>0</v>
      </c>
      <c r="C35" s="326"/>
      <c r="D35" s="301"/>
      <c r="E35" s="287"/>
      <c r="F35" s="287"/>
      <c r="G35" s="287"/>
      <c r="H35" s="287"/>
      <c r="I35" s="287"/>
      <c r="J35" s="302"/>
      <c r="K35" s="286"/>
      <c r="L35" s="287"/>
      <c r="M35" s="287"/>
      <c r="N35" s="287"/>
      <c r="O35" s="287"/>
      <c r="P35" s="287"/>
      <c r="Q35" s="287"/>
      <c r="R35" s="288"/>
      <c r="S35" s="286"/>
      <c r="T35" s="287"/>
      <c r="U35" s="287"/>
      <c r="V35" s="288"/>
      <c r="W35" s="301"/>
      <c r="X35" s="287"/>
      <c r="Y35" s="287"/>
      <c r="Z35" s="287"/>
      <c r="AA35" s="302"/>
      <c r="AB35" s="286"/>
      <c r="AC35" s="287"/>
      <c r="AD35" s="287"/>
      <c r="AE35" s="287"/>
      <c r="AF35" s="288"/>
      <c r="AG35" s="301"/>
      <c r="AH35" s="287"/>
      <c r="AI35" s="287"/>
      <c r="AJ35" s="287"/>
      <c r="AK35" s="288"/>
    </row>
    <row r="36" spans="1:37" ht="25.5" customHeight="1">
      <c r="A36" s="377" t="s">
        <v>173</v>
      </c>
      <c r="B36" s="378">
        <f t="shared" si="3"/>
        <v>0</v>
      </c>
      <c r="C36" s="326"/>
      <c r="D36" s="301"/>
      <c r="E36" s="287"/>
      <c r="F36" s="287"/>
      <c r="G36" s="287"/>
      <c r="H36" s="287"/>
      <c r="I36" s="287"/>
      <c r="J36" s="302"/>
      <c r="K36" s="286"/>
      <c r="L36" s="287"/>
      <c r="M36" s="287"/>
      <c r="N36" s="287"/>
      <c r="O36" s="287"/>
      <c r="P36" s="287"/>
      <c r="Q36" s="287"/>
      <c r="R36" s="288"/>
      <c r="S36" s="286"/>
      <c r="T36" s="287"/>
      <c r="U36" s="287"/>
      <c r="V36" s="288"/>
      <c r="W36" s="301"/>
      <c r="X36" s="287"/>
      <c r="Y36" s="287"/>
      <c r="Z36" s="287"/>
      <c r="AA36" s="302"/>
      <c r="AB36" s="286"/>
      <c r="AC36" s="287"/>
      <c r="AD36" s="287"/>
      <c r="AE36" s="287"/>
      <c r="AF36" s="288"/>
      <c r="AG36" s="301"/>
      <c r="AH36" s="287"/>
      <c r="AI36" s="287"/>
      <c r="AJ36" s="287"/>
      <c r="AK36" s="288"/>
    </row>
    <row r="37" spans="1:37" ht="25.5" customHeight="1">
      <c r="A37" s="377" t="s">
        <v>174</v>
      </c>
      <c r="B37" s="378">
        <f t="shared" si="3"/>
        <v>0</v>
      </c>
      <c r="C37" s="326"/>
      <c r="D37" s="301"/>
      <c r="E37" s="287"/>
      <c r="F37" s="287"/>
      <c r="G37" s="287"/>
      <c r="H37" s="287"/>
      <c r="I37" s="287"/>
      <c r="J37" s="302"/>
      <c r="K37" s="286"/>
      <c r="L37" s="287"/>
      <c r="M37" s="287"/>
      <c r="N37" s="287"/>
      <c r="O37" s="287"/>
      <c r="P37" s="287"/>
      <c r="Q37" s="287"/>
      <c r="R37" s="288"/>
      <c r="S37" s="286"/>
      <c r="T37" s="287"/>
      <c r="U37" s="287"/>
      <c r="V37" s="288"/>
      <c r="W37" s="301"/>
      <c r="X37" s="287"/>
      <c r="Y37" s="287"/>
      <c r="Z37" s="287"/>
      <c r="AA37" s="302"/>
      <c r="AB37" s="286"/>
      <c r="AC37" s="287"/>
      <c r="AD37" s="287"/>
      <c r="AE37" s="287"/>
      <c r="AF37" s="288"/>
      <c r="AG37" s="301"/>
      <c r="AH37" s="287"/>
      <c r="AI37" s="287"/>
      <c r="AJ37" s="287"/>
      <c r="AK37" s="288"/>
    </row>
    <row r="38" spans="1:37" ht="25.5" customHeight="1">
      <c r="A38" s="377" t="s">
        <v>139</v>
      </c>
      <c r="B38" s="378">
        <f t="shared" si="3"/>
        <v>0</v>
      </c>
      <c r="C38" s="326"/>
      <c r="D38" s="301"/>
      <c r="E38" s="287"/>
      <c r="F38" s="287"/>
      <c r="G38" s="287"/>
      <c r="H38" s="287"/>
      <c r="I38" s="287"/>
      <c r="J38" s="302"/>
      <c r="K38" s="286"/>
      <c r="L38" s="287"/>
      <c r="M38" s="287"/>
      <c r="N38" s="287"/>
      <c r="O38" s="287"/>
      <c r="P38" s="287"/>
      <c r="Q38" s="287"/>
      <c r="R38" s="288"/>
      <c r="S38" s="286"/>
      <c r="T38" s="287"/>
      <c r="U38" s="287"/>
      <c r="V38" s="288"/>
      <c r="W38" s="301"/>
      <c r="X38" s="287"/>
      <c r="Y38" s="287"/>
      <c r="Z38" s="287"/>
      <c r="AA38" s="302"/>
      <c r="AB38" s="286"/>
      <c r="AC38" s="287"/>
      <c r="AD38" s="287"/>
      <c r="AE38" s="287"/>
      <c r="AF38" s="288"/>
      <c r="AG38" s="301"/>
      <c r="AH38" s="287"/>
      <c r="AI38" s="287"/>
      <c r="AJ38" s="287"/>
      <c r="AK38" s="288"/>
    </row>
    <row r="39" spans="1:37" ht="25.5" customHeight="1">
      <c r="A39" s="377" t="s">
        <v>140</v>
      </c>
      <c r="B39" s="378">
        <f t="shared" si="3"/>
        <v>0</v>
      </c>
      <c r="C39" s="326"/>
      <c r="D39" s="301"/>
      <c r="E39" s="287"/>
      <c r="F39" s="287"/>
      <c r="G39" s="287"/>
      <c r="H39" s="287"/>
      <c r="I39" s="287"/>
      <c r="J39" s="302"/>
      <c r="K39" s="286"/>
      <c r="L39" s="287"/>
      <c r="M39" s="287"/>
      <c r="N39" s="287"/>
      <c r="O39" s="287"/>
      <c r="P39" s="287"/>
      <c r="Q39" s="287"/>
      <c r="R39" s="288"/>
      <c r="S39" s="286"/>
      <c r="T39" s="287"/>
      <c r="U39" s="287"/>
      <c r="V39" s="288"/>
      <c r="W39" s="301"/>
      <c r="X39" s="287"/>
      <c r="Y39" s="287"/>
      <c r="Z39" s="287"/>
      <c r="AA39" s="302"/>
      <c r="AB39" s="286"/>
      <c r="AC39" s="287"/>
      <c r="AD39" s="287"/>
      <c r="AE39" s="287"/>
      <c r="AF39" s="288"/>
      <c r="AG39" s="301"/>
      <c r="AH39" s="287"/>
      <c r="AI39" s="287"/>
      <c r="AJ39" s="287"/>
      <c r="AK39" s="288"/>
    </row>
    <row r="40" spans="1:37" ht="25.5" customHeight="1">
      <c r="A40" s="377" t="s">
        <v>175</v>
      </c>
      <c r="B40" s="378">
        <f t="shared" si="3"/>
        <v>0</v>
      </c>
      <c r="C40" s="326"/>
      <c r="D40" s="301"/>
      <c r="E40" s="287"/>
      <c r="F40" s="287"/>
      <c r="G40" s="287"/>
      <c r="H40" s="287"/>
      <c r="I40" s="287"/>
      <c r="J40" s="302"/>
      <c r="K40" s="286"/>
      <c r="L40" s="287"/>
      <c r="M40" s="287"/>
      <c r="N40" s="287"/>
      <c r="O40" s="287"/>
      <c r="P40" s="287"/>
      <c r="Q40" s="287"/>
      <c r="R40" s="288"/>
      <c r="S40" s="286"/>
      <c r="T40" s="287"/>
      <c r="U40" s="287"/>
      <c r="V40" s="288"/>
      <c r="W40" s="301"/>
      <c r="X40" s="287"/>
      <c r="Y40" s="287"/>
      <c r="Z40" s="287"/>
      <c r="AA40" s="302"/>
      <c r="AB40" s="286"/>
      <c r="AC40" s="287"/>
      <c r="AD40" s="287"/>
      <c r="AE40" s="287"/>
      <c r="AF40" s="288"/>
      <c r="AG40" s="301"/>
      <c r="AH40" s="287"/>
      <c r="AI40" s="287"/>
      <c r="AJ40" s="287"/>
      <c r="AK40" s="288"/>
    </row>
    <row r="41" spans="1:37" ht="25.5" customHeight="1">
      <c r="A41" s="377" t="s">
        <v>176</v>
      </c>
      <c r="B41" s="378">
        <f>SUM(D41:J41)</f>
        <v>0</v>
      </c>
      <c r="C41" s="326"/>
      <c r="D41" s="301"/>
      <c r="E41" s="287"/>
      <c r="F41" s="287"/>
      <c r="G41" s="287"/>
      <c r="H41" s="287"/>
      <c r="I41" s="287"/>
      <c r="J41" s="302"/>
      <c r="K41" s="313"/>
      <c r="L41" s="287"/>
      <c r="M41" s="287"/>
      <c r="N41" s="287"/>
      <c r="O41" s="287"/>
      <c r="P41" s="287"/>
      <c r="Q41" s="287"/>
      <c r="R41" s="288"/>
      <c r="S41" s="286"/>
      <c r="T41" s="287"/>
      <c r="U41" s="287"/>
      <c r="V41" s="288"/>
      <c r="W41" s="301"/>
      <c r="X41" s="287"/>
      <c r="Y41" s="287"/>
      <c r="Z41" s="287"/>
      <c r="AA41" s="302"/>
      <c r="AB41" s="286"/>
      <c r="AC41" s="287"/>
      <c r="AD41" s="287"/>
      <c r="AE41" s="287"/>
      <c r="AF41" s="288"/>
      <c r="AG41" s="301"/>
      <c r="AH41" s="287"/>
      <c r="AI41" s="287"/>
      <c r="AJ41" s="287"/>
      <c r="AK41" s="288"/>
    </row>
    <row r="42" spans="1:37" ht="25.5" customHeight="1">
      <c r="A42" s="377" t="s">
        <v>183</v>
      </c>
      <c r="B42" s="378">
        <f>SUM(D42:J42)</f>
        <v>0</v>
      </c>
      <c r="C42" s="326"/>
      <c r="D42" s="301"/>
      <c r="E42" s="287"/>
      <c r="F42" s="287"/>
      <c r="G42" s="287"/>
      <c r="H42" s="287"/>
      <c r="I42" s="287"/>
      <c r="J42" s="302"/>
      <c r="K42" s="313"/>
      <c r="L42" s="287"/>
      <c r="M42" s="287"/>
      <c r="N42" s="287"/>
      <c r="O42" s="287"/>
      <c r="P42" s="287"/>
      <c r="Q42" s="287"/>
      <c r="R42" s="288"/>
      <c r="S42" s="286"/>
      <c r="T42" s="287"/>
      <c r="U42" s="287"/>
      <c r="V42" s="288"/>
      <c r="W42" s="301"/>
      <c r="X42" s="287"/>
      <c r="Y42" s="287"/>
      <c r="Z42" s="287"/>
      <c r="AA42" s="302"/>
      <c r="AB42" s="286"/>
      <c r="AC42" s="287"/>
      <c r="AD42" s="287"/>
      <c r="AE42" s="287"/>
      <c r="AF42" s="288"/>
      <c r="AG42" s="301"/>
      <c r="AH42" s="287"/>
      <c r="AI42" s="287"/>
      <c r="AJ42" s="287"/>
      <c r="AK42" s="288"/>
    </row>
    <row r="43" spans="1:37" ht="25.5" customHeight="1">
      <c r="A43" s="377" t="s">
        <v>182</v>
      </c>
      <c r="B43" s="378">
        <f>SUM(D43:J43)</f>
        <v>0</v>
      </c>
      <c r="C43" s="326"/>
      <c r="D43" s="301"/>
      <c r="E43" s="287"/>
      <c r="F43" s="287"/>
      <c r="G43" s="287"/>
      <c r="H43" s="287"/>
      <c r="I43" s="287"/>
      <c r="J43" s="302"/>
      <c r="K43" s="313"/>
      <c r="L43" s="287"/>
      <c r="M43" s="287"/>
      <c r="N43" s="287"/>
      <c r="O43" s="287"/>
      <c r="P43" s="287"/>
      <c r="Q43" s="287"/>
      <c r="R43" s="288"/>
      <c r="S43" s="286"/>
      <c r="T43" s="287"/>
      <c r="U43" s="287"/>
      <c r="V43" s="288"/>
      <c r="W43" s="301"/>
      <c r="X43" s="287"/>
      <c r="Y43" s="287"/>
      <c r="Z43" s="287"/>
      <c r="AA43" s="302"/>
      <c r="AB43" s="286"/>
      <c r="AC43" s="287"/>
      <c r="AD43" s="287"/>
      <c r="AE43" s="287"/>
      <c r="AF43" s="288"/>
      <c r="AG43" s="301"/>
      <c r="AH43" s="287"/>
      <c r="AI43" s="287"/>
      <c r="AJ43" s="287"/>
      <c r="AK43" s="288"/>
    </row>
    <row r="44" spans="1:37" ht="25.5" customHeight="1">
      <c r="A44" s="377" t="s">
        <v>74</v>
      </c>
      <c r="B44" s="378">
        <f t="shared" si="3"/>
        <v>0</v>
      </c>
      <c r="C44" s="326"/>
      <c r="D44" s="301"/>
      <c r="E44" s="287"/>
      <c r="F44" s="287"/>
      <c r="G44" s="287"/>
      <c r="H44" s="287"/>
      <c r="I44" s="287"/>
      <c r="J44" s="302"/>
      <c r="K44" s="286"/>
      <c r="L44" s="287"/>
      <c r="M44" s="287"/>
      <c r="N44" s="287"/>
      <c r="O44" s="287"/>
      <c r="P44" s="287"/>
      <c r="Q44" s="287"/>
      <c r="R44" s="288"/>
      <c r="S44" s="286"/>
      <c r="T44" s="287"/>
      <c r="U44" s="287"/>
      <c r="V44" s="288"/>
      <c r="W44" s="301"/>
      <c r="X44" s="287"/>
      <c r="Y44" s="287"/>
      <c r="Z44" s="287"/>
      <c r="AA44" s="302"/>
      <c r="AB44" s="286"/>
      <c r="AC44" s="287"/>
      <c r="AD44" s="287"/>
      <c r="AE44" s="287"/>
      <c r="AF44" s="288"/>
      <c r="AG44" s="301"/>
      <c r="AH44" s="287"/>
      <c r="AI44" s="287"/>
      <c r="AJ44" s="287"/>
      <c r="AK44" s="288"/>
    </row>
    <row r="45" spans="1:37" ht="25.5" customHeight="1">
      <c r="A45" s="377" t="s">
        <v>75</v>
      </c>
      <c r="B45" s="378">
        <f t="shared" si="3"/>
        <v>0</v>
      </c>
      <c r="C45" s="326"/>
      <c r="D45" s="301"/>
      <c r="E45" s="287"/>
      <c r="F45" s="287"/>
      <c r="G45" s="287"/>
      <c r="H45" s="287"/>
      <c r="I45" s="287"/>
      <c r="J45" s="302"/>
      <c r="K45" s="286"/>
      <c r="L45" s="287"/>
      <c r="M45" s="287"/>
      <c r="N45" s="287"/>
      <c r="O45" s="287"/>
      <c r="P45" s="287"/>
      <c r="Q45" s="287"/>
      <c r="R45" s="288"/>
      <c r="S45" s="286"/>
      <c r="T45" s="287"/>
      <c r="U45" s="287"/>
      <c r="V45" s="288"/>
      <c r="W45" s="301"/>
      <c r="X45" s="287"/>
      <c r="Y45" s="287"/>
      <c r="Z45" s="287"/>
      <c r="AA45" s="302"/>
      <c r="AB45" s="286"/>
      <c r="AC45" s="287"/>
      <c r="AD45" s="287"/>
      <c r="AE45" s="287"/>
      <c r="AF45" s="288"/>
      <c r="AG45" s="301"/>
      <c r="AH45" s="287"/>
      <c r="AI45" s="287"/>
      <c r="AJ45" s="287"/>
      <c r="AK45" s="288"/>
    </row>
    <row r="46" spans="1:37" ht="25.5" customHeight="1">
      <c r="A46" s="377" t="s">
        <v>135</v>
      </c>
      <c r="B46" s="378">
        <f t="shared" si="3"/>
        <v>0</v>
      </c>
      <c r="C46" s="326"/>
      <c r="D46" s="301"/>
      <c r="E46" s="287"/>
      <c r="F46" s="287"/>
      <c r="G46" s="287"/>
      <c r="H46" s="287"/>
      <c r="I46" s="287"/>
      <c r="J46" s="302"/>
      <c r="K46" s="286"/>
      <c r="L46" s="287"/>
      <c r="M46" s="287"/>
      <c r="N46" s="287"/>
      <c r="O46" s="287"/>
      <c r="P46" s="287"/>
      <c r="Q46" s="287"/>
      <c r="R46" s="288"/>
      <c r="S46" s="286"/>
      <c r="T46" s="287"/>
      <c r="U46" s="287"/>
      <c r="V46" s="288"/>
      <c r="W46" s="301"/>
      <c r="X46" s="287"/>
      <c r="Y46" s="287"/>
      <c r="Z46" s="287"/>
      <c r="AA46" s="302"/>
      <c r="AB46" s="286"/>
      <c r="AC46" s="287"/>
      <c r="AD46" s="287"/>
      <c r="AE46" s="287"/>
      <c r="AF46" s="288"/>
      <c r="AG46" s="301"/>
      <c r="AH46" s="287"/>
      <c r="AI46" s="287"/>
      <c r="AJ46" s="287"/>
      <c r="AK46" s="288"/>
    </row>
    <row r="47" spans="1:37" ht="25.5" customHeight="1">
      <c r="A47" s="377" t="s">
        <v>134</v>
      </c>
      <c r="B47" s="378">
        <f t="shared" si="3"/>
        <v>0</v>
      </c>
      <c r="C47" s="326"/>
      <c r="D47" s="301"/>
      <c r="E47" s="287"/>
      <c r="F47" s="287"/>
      <c r="G47" s="287"/>
      <c r="H47" s="287"/>
      <c r="I47" s="287"/>
      <c r="J47" s="302"/>
      <c r="K47" s="313"/>
      <c r="L47" s="287"/>
      <c r="M47" s="287"/>
      <c r="N47" s="287"/>
      <c r="O47" s="287"/>
      <c r="P47" s="287"/>
      <c r="Q47" s="287"/>
      <c r="R47" s="288"/>
      <c r="S47" s="286"/>
      <c r="T47" s="287"/>
      <c r="U47" s="287"/>
      <c r="V47" s="288"/>
      <c r="W47" s="301"/>
      <c r="X47" s="287"/>
      <c r="Y47" s="287"/>
      <c r="Z47" s="287"/>
      <c r="AA47" s="302"/>
      <c r="AB47" s="286"/>
      <c r="AC47" s="287"/>
      <c r="AD47" s="287"/>
      <c r="AE47" s="287"/>
      <c r="AF47" s="288"/>
      <c r="AG47" s="301"/>
      <c r="AH47" s="287"/>
      <c r="AI47" s="287"/>
      <c r="AJ47" s="287"/>
      <c r="AK47" s="288"/>
    </row>
    <row r="48" spans="1:37" ht="25.5" customHeight="1">
      <c r="A48" s="377" t="s">
        <v>136</v>
      </c>
      <c r="B48" s="378">
        <f t="shared" si="3"/>
        <v>0</v>
      </c>
      <c r="C48" s="326"/>
      <c r="D48" s="301"/>
      <c r="E48" s="287"/>
      <c r="F48" s="287"/>
      <c r="G48" s="287"/>
      <c r="H48" s="287"/>
      <c r="I48" s="287"/>
      <c r="J48" s="302"/>
      <c r="K48" s="313"/>
      <c r="L48" s="287"/>
      <c r="M48" s="287"/>
      <c r="N48" s="287"/>
      <c r="O48" s="287"/>
      <c r="P48" s="287"/>
      <c r="Q48" s="287"/>
      <c r="R48" s="288"/>
      <c r="S48" s="286"/>
      <c r="T48" s="287"/>
      <c r="U48" s="287"/>
      <c r="V48" s="288"/>
      <c r="W48" s="301"/>
      <c r="X48" s="287"/>
      <c r="Y48" s="287"/>
      <c r="Z48" s="287"/>
      <c r="AA48" s="302"/>
      <c r="AB48" s="286"/>
      <c r="AC48" s="287"/>
      <c r="AD48" s="287"/>
      <c r="AE48" s="287"/>
      <c r="AF48" s="288"/>
      <c r="AG48" s="301"/>
      <c r="AH48" s="287"/>
      <c r="AI48" s="287"/>
      <c r="AJ48" s="287"/>
      <c r="AK48" s="288"/>
    </row>
    <row r="49" spans="1:37" ht="25.5" customHeight="1">
      <c r="A49" s="377" t="s">
        <v>133</v>
      </c>
      <c r="B49" s="378">
        <f t="shared" si="3"/>
        <v>0</v>
      </c>
      <c r="C49" s="326"/>
      <c r="D49" s="301"/>
      <c r="E49" s="287"/>
      <c r="F49" s="287"/>
      <c r="G49" s="287"/>
      <c r="H49" s="287"/>
      <c r="I49" s="287"/>
      <c r="J49" s="302"/>
      <c r="K49" s="313"/>
      <c r="L49" s="287"/>
      <c r="M49" s="287"/>
      <c r="N49" s="287"/>
      <c r="O49" s="287"/>
      <c r="P49" s="287"/>
      <c r="Q49" s="287"/>
      <c r="R49" s="288"/>
      <c r="S49" s="286"/>
      <c r="T49" s="287"/>
      <c r="U49" s="287"/>
      <c r="V49" s="288"/>
      <c r="W49" s="301"/>
      <c r="X49" s="287"/>
      <c r="Y49" s="287"/>
      <c r="Z49" s="287"/>
      <c r="AA49" s="302"/>
      <c r="AB49" s="286"/>
      <c r="AC49" s="287"/>
      <c r="AD49" s="287"/>
      <c r="AE49" s="287"/>
      <c r="AF49" s="288"/>
      <c r="AG49" s="301"/>
      <c r="AH49" s="287"/>
      <c r="AI49" s="287"/>
      <c r="AJ49" s="287"/>
      <c r="AK49" s="288"/>
    </row>
    <row r="50" spans="1:37" ht="25.5" customHeight="1">
      <c r="A50" s="377" t="s">
        <v>132</v>
      </c>
      <c r="B50" s="378">
        <f t="shared" si="3"/>
        <v>0</v>
      </c>
      <c r="C50" s="326"/>
      <c r="D50" s="301"/>
      <c r="E50" s="287"/>
      <c r="F50" s="287"/>
      <c r="G50" s="287"/>
      <c r="H50" s="287"/>
      <c r="I50" s="287"/>
      <c r="J50" s="302"/>
      <c r="K50" s="313"/>
      <c r="L50" s="287"/>
      <c r="M50" s="287"/>
      <c r="N50" s="287"/>
      <c r="O50" s="287"/>
      <c r="P50" s="287"/>
      <c r="Q50" s="287"/>
      <c r="R50" s="288"/>
      <c r="S50" s="286"/>
      <c r="T50" s="287"/>
      <c r="U50" s="287"/>
      <c r="V50" s="288"/>
      <c r="W50" s="301"/>
      <c r="X50" s="287"/>
      <c r="Y50" s="287"/>
      <c r="Z50" s="287"/>
      <c r="AA50" s="302"/>
      <c r="AB50" s="286"/>
      <c r="AC50" s="287"/>
      <c r="AD50" s="287"/>
      <c r="AE50" s="287"/>
      <c r="AF50" s="288"/>
      <c r="AG50" s="301"/>
      <c r="AH50" s="287"/>
      <c r="AI50" s="287"/>
      <c r="AJ50" s="287"/>
      <c r="AK50" s="288"/>
    </row>
    <row r="51" spans="1:37" ht="25.5" customHeight="1" thickBot="1">
      <c r="A51" s="368" t="s">
        <v>171</v>
      </c>
      <c r="B51" s="356">
        <f t="shared" si="3"/>
        <v>0</v>
      </c>
      <c r="C51" s="327"/>
      <c r="D51" s="283"/>
      <c r="E51" s="284"/>
      <c r="F51" s="284"/>
      <c r="G51" s="284"/>
      <c r="H51" s="284"/>
      <c r="I51" s="284"/>
      <c r="J51" s="285"/>
      <c r="K51" s="314"/>
      <c r="L51" s="284"/>
      <c r="M51" s="284"/>
      <c r="N51" s="284"/>
      <c r="O51" s="284"/>
      <c r="P51" s="284"/>
      <c r="Q51" s="284"/>
      <c r="R51" s="298"/>
      <c r="S51" s="282"/>
      <c r="T51" s="284"/>
      <c r="U51" s="284"/>
      <c r="V51" s="298"/>
      <c r="W51" s="283"/>
      <c r="X51" s="284"/>
      <c r="Y51" s="284"/>
      <c r="Z51" s="284"/>
      <c r="AA51" s="285"/>
      <c r="AB51" s="282"/>
      <c r="AC51" s="284"/>
      <c r="AD51" s="284"/>
      <c r="AE51" s="284"/>
      <c r="AF51" s="298"/>
      <c r="AG51" s="332"/>
      <c r="AH51" s="284"/>
      <c r="AI51" s="284"/>
      <c r="AJ51" s="284"/>
      <c r="AK51" s="298"/>
    </row>
    <row r="52" spans="1:37" s="363" customFormat="1" ht="22.5" customHeight="1">
      <c r="A52" s="369" t="s">
        <v>137</v>
      </c>
      <c r="B52" s="358">
        <f>SUM(B31:B51)</f>
        <v>0</v>
      </c>
      <c r="C52" s="370">
        <f aca="true" t="shared" si="4" ref="C52:AK52">SUM(C31:C51)</f>
        <v>0</v>
      </c>
      <c r="D52" s="371">
        <f t="shared" si="4"/>
        <v>0</v>
      </c>
      <c r="E52" s="372">
        <f t="shared" si="4"/>
        <v>0</v>
      </c>
      <c r="F52" s="372">
        <f t="shared" si="4"/>
        <v>0</v>
      </c>
      <c r="G52" s="372">
        <f t="shared" si="4"/>
        <v>0</v>
      </c>
      <c r="H52" s="372">
        <f t="shared" si="4"/>
        <v>0</v>
      </c>
      <c r="I52" s="372">
        <f t="shared" si="4"/>
        <v>0</v>
      </c>
      <c r="J52" s="373">
        <f t="shared" si="4"/>
        <v>0</v>
      </c>
      <c r="K52" s="374">
        <f t="shared" si="4"/>
        <v>0</v>
      </c>
      <c r="L52" s="372">
        <f t="shared" si="4"/>
        <v>0</v>
      </c>
      <c r="M52" s="372">
        <f t="shared" si="4"/>
        <v>0</v>
      </c>
      <c r="N52" s="372">
        <f t="shared" si="4"/>
        <v>0</v>
      </c>
      <c r="O52" s="372">
        <f t="shared" si="4"/>
        <v>0</v>
      </c>
      <c r="P52" s="372">
        <f t="shared" si="4"/>
        <v>0</v>
      </c>
      <c r="Q52" s="372">
        <f t="shared" si="4"/>
        <v>0</v>
      </c>
      <c r="R52" s="370">
        <f t="shared" si="4"/>
        <v>0</v>
      </c>
      <c r="S52" s="374">
        <f t="shared" si="4"/>
        <v>0</v>
      </c>
      <c r="T52" s="372">
        <f t="shared" si="4"/>
        <v>0</v>
      </c>
      <c r="U52" s="372">
        <f t="shared" si="4"/>
        <v>0</v>
      </c>
      <c r="V52" s="370">
        <f t="shared" si="4"/>
        <v>0</v>
      </c>
      <c r="W52" s="371">
        <f t="shared" si="4"/>
        <v>0</v>
      </c>
      <c r="X52" s="372">
        <f t="shared" si="4"/>
        <v>0</v>
      </c>
      <c r="Y52" s="372">
        <f t="shared" si="4"/>
        <v>0</v>
      </c>
      <c r="Z52" s="372">
        <f t="shared" si="4"/>
        <v>0</v>
      </c>
      <c r="AA52" s="373">
        <f t="shared" si="4"/>
        <v>0</v>
      </c>
      <c r="AB52" s="374">
        <f t="shared" si="4"/>
        <v>0</v>
      </c>
      <c r="AC52" s="372">
        <f t="shared" si="4"/>
        <v>0</v>
      </c>
      <c r="AD52" s="372">
        <f t="shared" si="4"/>
        <v>0</v>
      </c>
      <c r="AE52" s="372">
        <f t="shared" si="4"/>
        <v>0</v>
      </c>
      <c r="AF52" s="370">
        <f t="shared" si="4"/>
        <v>0</v>
      </c>
      <c r="AG52" s="371">
        <f t="shared" si="4"/>
        <v>0</v>
      </c>
      <c r="AH52" s="372">
        <f t="shared" si="4"/>
        <v>0</v>
      </c>
      <c r="AI52" s="372">
        <f t="shared" si="4"/>
        <v>0</v>
      </c>
      <c r="AJ52" s="372">
        <f t="shared" si="4"/>
        <v>0</v>
      </c>
      <c r="AK52" s="370">
        <f t="shared" si="4"/>
        <v>0</v>
      </c>
    </row>
    <row r="53" spans="1:37" s="363" customFormat="1" ht="22.5" customHeight="1" thickBot="1">
      <c r="A53" s="375" t="s">
        <v>10</v>
      </c>
      <c r="B53" s="365">
        <f>SUM(D53:J53)</f>
        <v>0</v>
      </c>
      <c r="C53" s="376">
        <f>C52</f>
        <v>0</v>
      </c>
      <c r="D53" s="295"/>
      <c r="E53" s="296"/>
      <c r="F53" s="296"/>
      <c r="G53" s="296"/>
      <c r="H53" s="296"/>
      <c r="I53" s="296"/>
      <c r="J53" s="297"/>
      <c r="K53" s="294"/>
      <c r="L53" s="296"/>
      <c r="M53" s="296"/>
      <c r="N53" s="296"/>
      <c r="O53" s="296"/>
      <c r="P53" s="296"/>
      <c r="Q53" s="296"/>
      <c r="R53" s="299"/>
      <c r="S53" s="294"/>
      <c r="T53" s="296"/>
      <c r="U53" s="296"/>
      <c r="V53" s="299"/>
      <c r="W53" s="295"/>
      <c r="X53" s="296"/>
      <c r="Y53" s="296"/>
      <c r="Z53" s="296"/>
      <c r="AA53" s="297"/>
      <c r="AB53" s="294"/>
      <c r="AC53" s="296"/>
      <c r="AD53" s="296"/>
      <c r="AE53" s="296"/>
      <c r="AF53" s="299"/>
      <c r="AG53" s="295"/>
      <c r="AH53" s="296"/>
      <c r="AI53" s="296"/>
      <c r="AJ53" s="296"/>
      <c r="AK53" s="299"/>
    </row>
    <row r="54" spans="1:37" s="363" customFormat="1" ht="22.5" customHeight="1">
      <c r="A54" s="379" t="s">
        <v>14</v>
      </c>
      <c r="B54" s="354">
        <f aca="true" t="shared" si="5" ref="B54:D55">B52+B29+B10</f>
        <v>0</v>
      </c>
      <c r="C54" s="380">
        <f t="shared" si="5"/>
        <v>0</v>
      </c>
      <c r="D54" s="381">
        <f t="shared" si="5"/>
        <v>0</v>
      </c>
      <c r="E54" s="382">
        <f aca="true" t="shared" si="6" ref="E54:AJ54">E52+E29+E10</f>
        <v>0</v>
      </c>
      <c r="F54" s="382">
        <f t="shared" si="6"/>
        <v>0</v>
      </c>
      <c r="G54" s="382">
        <f t="shared" si="6"/>
        <v>0</v>
      </c>
      <c r="H54" s="382">
        <f t="shared" si="6"/>
        <v>0</v>
      </c>
      <c r="I54" s="382">
        <f t="shared" si="6"/>
        <v>0</v>
      </c>
      <c r="J54" s="383">
        <f t="shared" si="6"/>
        <v>0</v>
      </c>
      <c r="K54" s="384">
        <f t="shared" si="6"/>
        <v>0</v>
      </c>
      <c r="L54" s="382">
        <f t="shared" si="6"/>
        <v>0</v>
      </c>
      <c r="M54" s="382">
        <f t="shared" si="6"/>
        <v>0</v>
      </c>
      <c r="N54" s="382">
        <f>N52+N29+N10</f>
        <v>0</v>
      </c>
      <c r="O54" s="382">
        <f>O52+O29+O10</f>
        <v>0</v>
      </c>
      <c r="P54" s="382">
        <f t="shared" si="6"/>
        <v>0</v>
      </c>
      <c r="Q54" s="382">
        <f t="shared" si="6"/>
        <v>0</v>
      </c>
      <c r="R54" s="380">
        <f t="shared" si="6"/>
        <v>0</v>
      </c>
      <c r="S54" s="384">
        <f t="shared" si="6"/>
        <v>0</v>
      </c>
      <c r="T54" s="382">
        <f t="shared" si="6"/>
        <v>0</v>
      </c>
      <c r="U54" s="382">
        <f t="shared" si="6"/>
        <v>0</v>
      </c>
      <c r="V54" s="380">
        <f t="shared" si="6"/>
        <v>0</v>
      </c>
      <c r="W54" s="381">
        <f t="shared" si="6"/>
        <v>0</v>
      </c>
      <c r="X54" s="382">
        <f t="shared" si="6"/>
        <v>0</v>
      </c>
      <c r="Y54" s="382">
        <f t="shared" si="6"/>
        <v>0</v>
      </c>
      <c r="Z54" s="382">
        <f t="shared" si="6"/>
        <v>0</v>
      </c>
      <c r="AA54" s="383">
        <f t="shared" si="6"/>
        <v>0</v>
      </c>
      <c r="AB54" s="384">
        <f t="shared" si="6"/>
        <v>0</v>
      </c>
      <c r="AC54" s="382">
        <f t="shared" si="6"/>
        <v>0</v>
      </c>
      <c r="AD54" s="382">
        <f t="shared" si="6"/>
        <v>0</v>
      </c>
      <c r="AE54" s="382">
        <f t="shared" si="6"/>
        <v>0</v>
      </c>
      <c r="AF54" s="380">
        <f t="shared" si="6"/>
        <v>0</v>
      </c>
      <c r="AG54" s="381">
        <f t="shared" si="6"/>
        <v>0</v>
      </c>
      <c r="AH54" s="382">
        <f t="shared" si="6"/>
        <v>0</v>
      </c>
      <c r="AI54" s="382">
        <f t="shared" si="6"/>
        <v>0</v>
      </c>
      <c r="AJ54" s="382">
        <f t="shared" si="6"/>
        <v>0</v>
      </c>
      <c r="AK54" s="380">
        <f>AK52+AK29+AK10</f>
        <v>0</v>
      </c>
    </row>
    <row r="55" spans="1:37" s="363" customFormat="1" ht="22.5" customHeight="1" thickBot="1">
      <c r="A55" s="385" t="s">
        <v>10</v>
      </c>
      <c r="B55" s="386">
        <f t="shared" si="5"/>
        <v>0</v>
      </c>
      <c r="C55" s="387">
        <f t="shared" si="5"/>
        <v>0</v>
      </c>
      <c r="D55" s="388">
        <f t="shared" si="5"/>
        <v>0</v>
      </c>
      <c r="E55" s="389">
        <f aca="true" t="shared" si="7" ref="E55:AJ55">E53+E30+E11</f>
        <v>0</v>
      </c>
      <c r="F55" s="389">
        <f t="shared" si="7"/>
        <v>0</v>
      </c>
      <c r="G55" s="389">
        <f t="shared" si="7"/>
        <v>0</v>
      </c>
      <c r="H55" s="389">
        <f t="shared" si="7"/>
        <v>0</v>
      </c>
      <c r="I55" s="389">
        <f t="shared" si="7"/>
        <v>0</v>
      </c>
      <c r="J55" s="390">
        <f t="shared" si="7"/>
        <v>0</v>
      </c>
      <c r="K55" s="391">
        <f t="shared" si="7"/>
        <v>0</v>
      </c>
      <c r="L55" s="389">
        <f t="shared" si="7"/>
        <v>0</v>
      </c>
      <c r="M55" s="389">
        <f t="shared" si="7"/>
        <v>0</v>
      </c>
      <c r="N55" s="389">
        <f>N53+N30+N11</f>
        <v>0</v>
      </c>
      <c r="O55" s="389">
        <f>O53+O30+O11</f>
        <v>0</v>
      </c>
      <c r="P55" s="389">
        <f t="shared" si="7"/>
        <v>0</v>
      </c>
      <c r="Q55" s="389">
        <f t="shared" si="7"/>
        <v>0</v>
      </c>
      <c r="R55" s="387">
        <f t="shared" si="7"/>
        <v>0</v>
      </c>
      <c r="S55" s="391">
        <f t="shared" si="7"/>
        <v>0</v>
      </c>
      <c r="T55" s="389">
        <f t="shared" si="7"/>
        <v>0</v>
      </c>
      <c r="U55" s="389">
        <f t="shared" si="7"/>
        <v>0</v>
      </c>
      <c r="V55" s="387">
        <f t="shared" si="7"/>
        <v>0</v>
      </c>
      <c r="W55" s="388">
        <f t="shared" si="7"/>
        <v>0</v>
      </c>
      <c r="X55" s="389">
        <f t="shared" si="7"/>
        <v>0</v>
      </c>
      <c r="Y55" s="389">
        <f t="shared" si="7"/>
        <v>0</v>
      </c>
      <c r="Z55" s="389">
        <f t="shared" si="7"/>
        <v>0</v>
      </c>
      <c r="AA55" s="390">
        <f t="shared" si="7"/>
        <v>0</v>
      </c>
      <c r="AB55" s="391">
        <f t="shared" si="7"/>
        <v>0</v>
      </c>
      <c r="AC55" s="389">
        <f t="shared" si="7"/>
        <v>0</v>
      </c>
      <c r="AD55" s="389">
        <f t="shared" si="7"/>
        <v>0</v>
      </c>
      <c r="AE55" s="389">
        <f t="shared" si="7"/>
        <v>0</v>
      </c>
      <c r="AF55" s="387">
        <f t="shared" si="7"/>
        <v>0</v>
      </c>
      <c r="AG55" s="388">
        <f t="shared" si="7"/>
        <v>0</v>
      </c>
      <c r="AH55" s="389">
        <f t="shared" si="7"/>
        <v>0</v>
      </c>
      <c r="AI55" s="389">
        <f t="shared" si="7"/>
        <v>0</v>
      </c>
      <c r="AJ55" s="389">
        <f t="shared" si="7"/>
        <v>0</v>
      </c>
      <c r="AK55" s="387">
        <f>AK53+AK30+AK11</f>
        <v>0</v>
      </c>
    </row>
    <row r="56" spans="1:11" ht="11.25" customHeight="1">
      <c r="A56" s="392"/>
      <c r="B56" s="393"/>
      <c r="C56" s="394"/>
      <c r="D56" s="394"/>
      <c r="E56" s="394"/>
      <c r="F56" s="394"/>
      <c r="G56" s="394"/>
      <c r="H56" s="394"/>
      <c r="I56" s="394"/>
      <c r="J56" s="394"/>
      <c r="K56" s="394"/>
    </row>
    <row r="58" spans="3:28" ht="16.5">
      <c r="C58" s="118" t="s">
        <v>16</v>
      </c>
      <c r="AB58" s="137" t="str">
        <f ca="1">'Thong tin don vi'!E6&amp;", ngày "&amp;DAY(NOW())&amp;" tháng "&amp;MONTH(NOW())&amp;" năm "&amp;YEAR(NOW())</f>
        <v>Lái Thiêu, ngày 28 tháng 1 năm 2019</v>
      </c>
    </row>
    <row r="59" spans="3:28" ht="16.5">
      <c r="C59" s="121"/>
      <c r="AB59" s="138" t="s">
        <v>207</v>
      </c>
    </row>
    <row r="60" spans="3:28" ht="16.5">
      <c r="C60" s="121"/>
      <c r="AB60" s="122"/>
    </row>
    <row r="61" spans="3:28" ht="16.5">
      <c r="C61" s="121"/>
      <c r="AB61" s="121"/>
    </row>
    <row r="62" spans="3:28" ht="16.5">
      <c r="C62" s="121"/>
      <c r="AB62" s="121"/>
    </row>
    <row r="63" spans="3:28" ht="16.5">
      <c r="C63" s="118" t="str">
        <f>IF('Thong tin don vi'!E10="","",'Thong tin don vi'!E10)</f>
        <v>B</v>
      </c>
      <c r="AB63" s="121"/>
    </row>
    <row r="64" ht="16.5">
      <c r="AB64" s="118" t="str">
        <f>IF('Thong tin don vi'!E8="","",'Thong tin don vi'!E8)</f>
        <v>A</v>
      </c>
    </row>
  </sheetData>
  <sheetProtection/>
  <mergeCells count="16">
    <mergeCell ref="A1:AG1"/>
    <mergeCell ref="AG4:AK4"/>
    <mergeCell ref="AG5:AG6"/>
    <mergeCell ref="AH5:AH6"/>
    <mergeCell ref="AI5:AI6"/>
    <mergeCell ref="AJ5:AJ6"/>
    <mergeCell ref="AK5:AK6"/>
    <mergeCell ref="AB5:AF5"/>
    <mergeCell ref="D4:AF4"/>
    <mergeCell ref="W5:AA5"/>
    <mergeCell ref="S5:V5"/>
    <mergeCell ref="K5:R5"/>
    <mergeCell ref="D5:J5"/>
    <mergeCell ref="A4:A6"/>
    <mergeCell ref="B4:B6"/>
    <mergeCell ref="C4:C6"/>
  </mergeCells>
  <dataValidations count="1">
    <dataValidation type="whole" allowBlank="1" showInputMessage="1" showErrorMessage="1" sqref="C12:D28 C31:D51 D53:AK53 D30:AK51 D11:AK28 C8:AK9">
      <formula1>0</formula1>
      <formula2>3000</formula2>
    </dataValidation>
  </dataValidations>
  <printOptions horizontalCentered="1"/>
  <pageMargins left="0.37" right="0.2" top="0.35" bottom="0.28" header="0.15" footer="0.16"/>
  <pageSetup horizontalDpi="1200" verticalDpi="1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6"/>
  <sheetViews>
    <sheetView zoomScale="70" zoomScaleNormal="70" workbookViewId="0" topLeftCell="A1">
      <selection activeCell="D6" sqref="D6:P6"/>
    </sheetView>
  </sheetViews>
  <sheetFormatPr defaultColWidth="8.796875" defaultRowHeight="15"/>
  <cols>
    <col min="1" max="1" width="12.59765625" style="334" customWidth="1"/>
    <col min="2" max="2" width="4.69921875" style="336" customWidth="1"/>
    <col min="3" max="3" width="4.59765625" style="438" customWidth="1"/>
    <col min="4" max="16" width="4.69921875" style="334" customWidth="1"/>
    <col min="17" max="17" width="6.5" style="334" customWidth="1"/>
    <col min="18" max="16384" width="9" style="334" customWidth="1"/>
  </cols>
  <sheetData>
    <row r="1" spans="2:16" ht="16.5" customHeight="1">
      <c r="B1" s="335"/>
      <c r="C1" s="335"/>
      <c r="D1" s="335"/>
      <c r="E1" s="335"/>
      <c r="F1" s="335"/>
      <c r="G1" s="335"/>
      <c r="H1" s="333" t="str">
        <f ca="1">"THỐNG KÊ TRÌNH ĐỘ NGOẠI NGỮ CBCCVC TRƯỜNG MẦM NON NĂM HỌC "&amp;IF(MONTH(NOW())&gt;6,YEAR(NOW())&amp;"-"&amp;YEAR(NOW())+1,YEAR(NOW())-1&amp;"-"&amp;YEAR(NOW()))&amp;" (ĐỢT "&amp;IF(MONTH(NOW())&gt;6,1,2)&amp;" )"</f>
        <v>THỐNG KÊ TRÌNH ĐỘ NGOẠI NGỮ CBCCVC TRƯỜNG MẦM NON NĂM HỌC 2018-2019 (ĐỢT 2 )</v>
      </c>
      <c r="J1" s="335"/>
      <c r="K1" s="335"/>
      <c r="L1" s="335"/>
      <c r="M1" s="335"/>
      <c r="N1" s="335"/>
      <c r="O1" s="335"/>
      <c r="P1" s="335"/>
    </row>
    <row r="2" spans="2:16" ht="15.75">
      <c r="B2" s="335" t="str">
        <f>"Tổng số CBGVNV: "&amp;B27&amp;" người"</f>
        <v>Tổng số CBGVNV: 0 người</v>
      </c>
      <c r="C2" s="42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63" t="s">
        <v>71</v>
      </c>
    </row>
    <row r="3" ht="9.75" customHeight="1" thickBot="1">
      <c r="C3" s="425"/>
    </row>
    <row r="4" spans="1:17" s="337" customFormat="1" ht="31.5" customHeight="1">
      <c r="A4" s="671" t="s">
        <v>170</v>
      </c>
      <c r="B4" s="674" t="s">
        <v>40</v>
      </c>
      <c r="C4" s="683" t="s">
        <v>10</v>
      </c>
      <c r="D4" s="714" t="s">
        <v>60</v>
      </c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6"/>
      <c r="Q4" s="711" t="s">
        <v>97</v>
      </c>
    </row>
    <row r="5" spans="1:17" s="337" customFormat="1" ht="16.5" customHeight="1">
      <c r="A5" s="672"/>
      <c r="B5" s="675"/>
      <c r="C5" s="684"/>
      <c r="D5" s="717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9"/>
      <c r="Q5" s="712"/>
    </row>
    <row r="6" spans="1:17" s="337" customFormat="1" ht="45.75" customHeight="1" thickBot="1">
      <c r="A6" s="673"/>
      <c r="B6" s="676"/>
      <c r="C6" s="685"/>
      <c r="D6" s="338" t="s">
        <v>62</v>
      </c>
      <c r="E6" s="339" t="s">
        <v>370</v>
      </c>
      <c r="F6" s="339" t="s">
        <v>371</v>
      </c>
      <c r="G6" s="340" t="s">
        <v>63</v>
      </c>
      <c r="H6" s="340" t="s">
        <v>291</v>
      </c>
      <c r="I6" s="340" t="s">
        <v>292</v>
      </c>
      <c r="J6" s="340" t="s">
        <v>64</v>
      </c>
      <c r="K6" s="340" t="s">
        <v>372</v>
      </c>
      <c r="L6" s="340" t="s">
        <v>373</v>
      </c>
      <c r="M6" s="340" t="s">
        <v>289</v>
      </c>
      <c r="N6" s="340" t="s">
        <v>290</v>
      </c>
      <c r="O6" s="340" t="s">
        <v>294</v>
      </c>
      <c r="P6" s="339" t="s">
        <v>296</v>
      </c>
      <c r="Q6" s="713"/>
    </row>
    <row r="7" spans="1:17" s="482" customFormat="1" ht="12.75" thickBot="1">
      <c r="A7" s="346">
        <v>1</v>
      </c>
      <c r="B7" s="347">
        <v>2</v>
      </c>
      <c r="C7" s="426">
        <v>3</v>
      </c>
      <c r="D7" s="349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481">
        <v>17</v>
      </c>
    </row>
    <row r="8" spans="1:17" ht="21.75" customHeight="1">
      <c r="A8" s="353" t="s">
        <v>161</v>
      </c>
      <c r="B8" s="354">
        <f>mauA!B8</f>
        <v>0</v>
      </c>
      <c r="C8" s="427">
        <f>mauA!C8</f>
        <v>0</v>
      </c>
      <c r="D8" s="309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459"/>
    </row>
    <row r="9" spans="1:17" ht="21.75" customHeight="1" thickBot="1">
      <c r="A9" s="355" t="s">
        <v>162</v>
      </c>
      <c r="B9" s="356">
        <f>mauA!B9</f>
        <v>0</v>
      </c>
      <c r="C9" s="428">
        <f>mauA!C9</f>
        <v>0</v>
      </c>
      <c r="D9" s="280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468"/>
    </row>
    <row r="10" spans="1:17" s="363" customFormat="1" ht="21.75" customHeight="1">
      <c r="A10" s="357" t="s">
        <v>130</v>
      </c>
      <c r="B10" s="358">
        <f>mauA!B10</f>
        <v>0</v>
      </c>
      <c r="C10" s="429">
        <f>mauA!C10</f>
        <v>0</v>
      </c>
      <c r="D10" s="360">
        <f aca="true" t="shared" si="0" ref="D10:P10">SUM(D8:D9)</f>
        <v>0</v>
      </c>
      <c r="E10" s="360">
        <f t="shared" si="0"/>
        <v>0</v>
      </c>
      <c r="F10" s="360">
        <f t="shared" si="0"/>
        <v>0</v>
      </c>
      <c r="G10" s="360">
        <f t="shared" si="0"/>
        <v>0</v>
      </c>
      <c r="H10" s="360">
        <f t="shared" si="0"/>
        <v>0</v>
      </c>
      <c r="I10" s="360">
        <f t="shared" si="0"/>
        <v>0</v>
      </c>
      <c r="J10" s="360">
        <f t="shared" si="0"/>
        <v>0</v>
      </c>
      <c r="K10" s="360">
        <f t="shared" si="0"/>
        <v>0</v>
      </c>
      <c r="L10" s="360">
        <f t="shared" si="0"/>
        <v>0</v>
      </c>
      <c r="M10" s="360">
        <f t="shared" si="0"/>
        <v>0</v>
      </c>
      <c r="N10" s="360">
        <f t="shared" si="0"/>
        <v>0</v>
      </c>
      <c r="O10" s="360">
        <f t="shared" si="0"/>
        <v>0</v>
      </c>
      <c r="P10" s="360">
        <f t="shared" si="0"/>
        <v>0</v>
      </c>
      <c r="Q10" s="469"/>
    </row>
    <row r="11" spans="1:17" s="363" customFormat="1" ht="21.75" customHeight="1" thickBot="1">
      <c r="A11" s="364" t="s">
        <v>10</v>
      </c>
      <c r="B11" s="365">
        <f>mauA!B11</f>
        <v>0</v>
      </c>
      <c r="C11" s="430">
        <f>mauA!C11</f>
        <v>0</v>
      </c>
      <c r="D11" s="292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457"/>
    </row>
    <row r="12" spans="1:17" ht="21.75" customHeight="1">
      <c r="A12" s="367" t="s">
        <v>166</v>
      </c>
      <c r="B12" s="354">
        <f>mauA!B12</f>
        <v>0</v>
      </c>
      <c r="C12" s="427">
        <f>mauA!C12</f>
        <v>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459"/>
    </row>
    <row r="13" spans="1:17" ht="21.75" customHeight="1">
      <c r="A13" s="377" t="s">
        <v>167</v>
      </c>
      <c r="B13" s="378">
        <f>mauA!B13</f>
        <v>0</v>
      </c>
      <c r="C13" s="465">
        <f>mauA!C13</f>
        <v>0</v>
      </c>
      <c r="D13" s="301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452"/>
    </row>
    <row r="14" spans="1:17" s="363" customFormat="1" ht="21.75" customHeight="1">
      <c r="A14" s="462" t="s">
        <v>131</v>
      </c>
      <c r="B14" s="466">
        <f>mauA!B14</f>
        <v>0</v>
      </c>
      <c r="C14" s="467">
        <f>mauA!C14</f>
        <v>0</v>
      </c>
      <c r="D14" s="463">
        <f aca="true" t="shared" si="1" ref="D14:P14">SUM(D12:D13)</f>
        <v>0</v>
      </c>
      <c r="E14" s="463">
        <f t="shared" si="1"/>
        <v>0</v>
      </c>
      <c r="F14" s="463">
        <f t="shared" si="1"/>
        <v>0</v>
      </c>
      <c r="G14" s="463">
        <f t="shared" si="1"/>
        <v>0</v>
      </c>
      <c r="H14" s="463">
        <f t="shared" si="1"/>
        <v>0</v>
      </c>
      <c r="I14" s="463">
        <f t="shared" si="1"/>
        <v>0</v>
      </c>
      <c r="J14" s="463">
        <f t="shared" si="1"/>
        <v>0</v>
      </c>
      <c r="K14" s="463">
        <f t="shared" si="1"/>
        <v>0</v>
      </c>
      <c r="L14" s="463">
        <f t="shared" si="1"/>
        <v>0</v>
      </c>
      <c r="M14" s="463">
        <f t="shared" si="1"/>
        <v>0</v>
      </c>
      <c r="N14" s="463">
        <f t="shared" si="1"/>
        <v>0</v>
      </c>
      <c r="O14" s="463">
        <f t="shared" si="1"/>
        <v>0</v>
      </c>
      <c r="P14" s="463">
        <f t="shared" si="1"/>
        <v>0</v>
      </c>
      <c r="Q14" s="453"/>
    </row>
    <row r="15" spans="1:17" s="363" customFormat="1" ht="21.75" customHeight="1">
      <c r="A15" s="462" t="s">
        <v>10</v>
      </c>
      <c r="B15" s="466">
        <f>mauA!B15</f>
        <v>0</v>
      </c>
      <c r="C15" s="467">
        <f>mauA!C15</f>
        <v>0</v>
      </c>
      <c r="D15" s="464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3"/>
    </row>
    <row r="16" spans="1:17" ht="21.75" customHeight="1">
      <c r="A16" s="377" t="s">
        <v>74</v>
      </c>
      <c r="B16" s="378">
        <f>mauA!B16</f>
        <v>0</v>
      </c>
      <c r="C16" s="434">
        <f>mauA!C16</f>
        <v>0</v>
      </c>
      <c r="D16" s="301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452"/>
    </row>
    <row r="17" spans="1:17" ht="21.75" customHeight="1">
      <c r="A17" s="377" t="s">
        <v>75</v>
      </c>
      <c r="B17" s="378">
        <f>mauA!B17</f>
        <v>0</v>
      </c>
      <c r="C17" s="434">
        <f>mauA!C17</f>
        <v>0</v>
      </c>
      <c r="D17" s="301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452"/>
    </row>
    <row r="18" spans="1:17" ht="21.75" customHeight="1">
      <c r="A18" s="377" t="s">
        <v>135</v>
      </c>
      <c r="B18" s="378">
        <f>mauA!B18</f>
        <v>0</v>
      </c>
      <c r="C18" s="434">
        <f>mauA!C18</f>
        <v>0</v>
      </c>
      <c r="D18" s="301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452"/>
    </row>
    <row r="19" spans="1:17" ht="21.75" customHeight="1">
      <c r="A19" s="377" t="s">
        <v>134</v>
      </c>
      <c r="B19" s="378">
        <f>mauA!B19</f>
        <v>0</v>
      </c>
      <c r="C19" s="434">
        <f>mauA!C19</f>
        <v>0</v>
      </c>
      <c r="D19" s="301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452"/>
    </row>
    <row r="20" spans="1:17" ht="21.75" customHeight="1">
      <c r="A20" s="377" t="s">
        <v>286</v>
      </c>
      <c r="B20" s="378">
        <f>mauA!B20</f>
        <v>0</v>
      </c>
      <c r="C20" s="434">
        <f>mauA!C20</f>
        <v>0</v>
      </c>
      <c r="D20" s="301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452"/>
    </row>
    <row r="21" spans="1:17" ht="21.75" customHeight="1">
      <c r="A21" s="377" t="s">
        <v>136</v>
      </c>
      <c r="B21" s="378">
        <f>mauA!B21</f>
        <v>0</v>
      </c>
      <c r="C21" s="434">
        <f>mauA!C21</f>
        <v>0</v>
      </c>
      <c r="D21" s="301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452"/>
    </row>
    <row r="22" spans="1:17" ht="21.75" customHeight="1">
      <c r="A22" s="377" t="s">
        <v>133</v>
      </c>
      <c r="B22" s="378">
        <f>mauA!B22</f>
        <v>0</v>
      </c>
      <c r="C22" s="434">
        <f>mauA!C22</f>
        <v>0</v>
      </c>
      <c r="D22" s="301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452"/>
    </row>
    <row r="23" spans="1:17" ht="21.75" customHeight="1">
      <c r="A23" s="377" t="s">
        <v>132</v>
      </c>
      <c r="B23" s="378">
        <f>mauA!B23</f>
        <v>0</v>
      </c>
      <c r="C23" s="434">
        <f>mauA!C23</f>
        <v>0</v>
      </c>
      <c r="D23" s="301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452"/>
    </row>
    <row r="24" spans="1:17" ht="21.75" customHeight="1" thickBot="1">
      <c r="A24" s="368" t="s">
        <v>171</v>
      </c>
      <c r="B24" s="356">
        <f>mauA!B24</f>
        <v>0</v>
      </c>
      <c r="C24" s="435">
        <f>mauA!C24</f>
        <v>0</v>
      </c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468"/>
    </row>
    <row r="25" spans="1:17" s="363" customFormat="1" ht="21.75" customHeight="1">
      <c r="A25" s="369" t="s">
        <v>137</v>
      </c>
      <c r="B25" s="358">
        <f>mauA!B25</f>
        <v>0</v>
      </c>
      <c r="C25" s="431">
        <f>mauA!C25</f>
        <v>0</v>
      </c>
      <c r="D25" s="371">
        <f aca="true" t="shared" si="2" ref="D25:P25">SUM(D16:D24)</f>
        <v>0</v>
      </c>
      <c r="E25" s="371">
        <f t="shared" si="2"/>
        <v>0</v>
      </c>
      <c r="F25" s="371">
        <f t="shared" si="2"/>
        <v>0</v>
      </c>
      <c r="G25" s="371">
        <f t="shared" si="2"/>
        <v>0</v>
      </c>
      <c r="H25" s="371">
        <f t="shared" si="2"/>
        <v>0</v>
      </c>
      <c r="I25" s="371">
        <f t="shared" si="2"/>
        <v>0</v>
      </c>
      <c r="J25" s="371">
        <f t="shared" si="2"/>
        <v>0</v>
      </c>
      <c r="K25" s="371">
        <f t="shared" si="2"/>
        <v>0</v>
      </c>
      <c r="L25" s="371">
        <f t="shared" si="2"/>
        <v>0</v>
      </c>
      <c r="M25" s="371">
        <f t="shared" si="2"/>
        <v>0</v>
      </c>
      <c r="N25" s="371">
        <f t="shared" si="2"/>
        <v>0</v>
      </c>
      <c r="O25" s="371">
        <f t="shared" si="2"/>
        <v>0</v>
      </c>
      <c r="P25" s="371">
        <f t="shared" si="2"/>
        <v>0</v>
      </c>
      <c r="Q25" s="469"/>
    </row>
    <row r="26" spans="1:17" s="363" customFormat="1" ht="21.75" customHeight="1" thickBot="1">
      <c r="A26" s="375" t="s">
        <v>10</v>
      </c>
      <c r="B26" s="365">
        <f>mauA!B26</f>
        <v>0</v>
      </c>
      <c r="C26" s="432">
        <f>mauA!C26</f>
        <v>0</v>
      </c>
      <c r="D26" s="295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457"/>
    </row>
    <row r="27" spans="1:17" s="363" customFormat="1" ht="21.75" customHeight="1">
      <c r="A27" s="379" t="s">
        <v>14</v>
      </c>
      <c r="B27" s="354">
        <f>mauA!B27</f>
        <v>0</v>
      </c>
      <c r="C27" s="436">
        <f>mauA!C27</f>
        <v>0</v>
      </c>
      <c r="D27" s="381">
        <f>D25+D14+D10</f>
        <v>0</v>
      </c>
      <c r="E27" s="381">
        <f aca="true" t="shared" si="3" ref="E27:P27">E25+E14+E10</f>
        <v>0</v>
      </c>
      <c r="F27" s="381">
        <f t="shared" si="3"/>
        <v>0</v>
      </c>
      <c r="G27" s="381">
        <f t="shared" si="3"/>
        <v>0</v>
      </c>
      <c r="H27" s="381">
        <f t="shared" si="3"/>
        <v>0</v>
      </c>
      <c r="I27" s="381">
        <f t="shared" si="3"/>
        <v>0</v>
      </c>
      <c r="J27" s="381">
        <f t="shared" si="3"/>
        <v>0</v>
      </c>
      <c r="K27" s="381">
        <f t="shared" si="3"/>
        <v>0</v>
      </c>
      <c r="L27" s="381">
        <f t="shared" si="3"/>
        <v>0</v>
      </c>
      <c r="M27" s="381">
        <f t="shared" si="3"/>
        <v>0</v>
      </c>
      <c r="N27" s="381">
        <f t="shared" si="3"/>
        <v>0</v>
      </c>
      <c r="O27" s="381">
        <f t="shared" si="3"/>
        <v>0</v>
      </c>
      <c r="P27" s="381">
        <f t="shared" si="3"/>
        <v>0</v>
      </c>
      <c r="Q27" s="470"/>
    </row>
    <row r="28" spans="1:17" s="363" customFormat="1" ht="21.75" customHeight="1" thickBot="1">
      <c r="A28" s="385" t="s">
        <v>10</v>
      </c>
      <c r="B28" s="386">
        <f>mauA!B28</f>
        <v>0</v>
      </c>
      <c r="C28" s="432">
        <f>mauA!C28</f>
        <v>0</v>
      </c>
      <c r="D28" s="388">
        <f>D26+D15+D11</f>
        <v>0</v>
      </c>
      <c r="E28" s="388">
        <f aca="true" t="shared" si="4" ref="E28:P28">E26+E15+E11</f>
        <v>0</v>
      </c>
      <c r="F28" s="388">
        <f t="shared" si="4"/>
        <v>0</v>
      </c>
      <c r="G28" s="388">
        <f t="shared" si="4"/>
        <v>0</v>
      </c>
      <c r="H28" s="388">
        <f t="shared" si="4"/>
        <v>0</v>
      </c>
      <c r="I28" s="388">
        <f t="shared" si="4"/>
        <v>0</v>
      </c>
      <c r="J28" s="388">
        <f t="shared" si="4"/>
        <v>0</v>
      </c>
      <c r="K28" s="388">
        <f t="shared" si="4"/>
        <v>0</v>
      </c>
      <c r="L28" s="388">
        <f t="shared" si="4"/>
        <v>0</v>
      </c>
      <c r="M28" s="388">
        <f t="shared" si="4"/>
        <v>0</v>
      </c>
      <c r="N28" s="388">
        <f t="shared" si="4"/>
        <v>0</v>
      </c>
      <c r="O28" s="388">
        <f t="shared" si="4"/>
        <v>0</v>
      </c>
      <c r="P28" s="388">
        <f t="shared" si="4"/>
        <v>0</v>
      </c>
      <c r="Q28" s="457"/>
    </row>
    <row r="29" spans="1:3" ht="11.25" customHeight="1">
      <c r="A29" s="392"/>
      <c r="B29" s="393"/>
      <c r="C29" s="437"/>
    </row>
    <row r="30" spans="3:28" ht="16.5">
      <c r="C30" s="334"/>
      <c r="N30" s="137" t="str">
        <f ca="1">'Thong tin don vi'!E6&amp;", ngày "&amp;DAY(NOW())&amp;" tháng "&amp;MONTH(NOW())&amp;" năm "&amp;YEAR(NOW())</f>
        <v>Lái Thiêu, ngày 28 tháng 1 năm 2019</v>
      </c>
      <c r="AB30" s="137"/>
    </row>
    <row r="31" spans="3:28" ht="16.5">
      <c r="C31" s="118" t="s">
        <v>16</v>
      </c>
      <c r="N31" s="138" t="s">
        <v>207</v>
      </c>
      <c r="AB31" s="138"/>
    </row>
    <row r="32" spans="3:28" ht="16.5">
      <c r="C32" s="121"/>
      <c r="AB32" s="122"/>
    </row>
    <row r="33" spans="3:28" ht="16.5">
      <c r="C33" s="121"/>
      <c r="AB33" s="121"/>
    </row>
    <row r="34" spans="3:28" ht="16.5">
      <c r="C34" s="121"/>
      <c r="AB34" s="121"/>
    </row>
    <row r="35" ht="16.5">
      <c r="AB35" s="121"/>
    </row>
    <row r="36" spans="3:14" ht="16.5">
      <c r="C36" s="118" t="str">
        <f>IF('Thong tin don vi'!E10="","",'Thong tin don vi'!E10)</f>
        <v>B</v>
      </c>
      <c r="N36" s="334" t="str">
        <f>IF('Thong tin don vi'!E8="","",'Thong tin don vi'!E8)</f>
        <v>A</v>
      </c>
    </row>
  </sheetData>
  <sheetProtection/>
  <mergeCells count="5">
    <mergeCell ref="Q4:Q6"/>
    <mergeCell ref="D4:P5"/>
    <mergeCell ref="A4:A6"/>
    <mergeCell ref="B4:B6"/>
    <mergeCell ref="C4:C6"/>
  </mergeCells>
  <dataValidations count="1">
    <dataValidation type="whole" allowBlank="1" showInputMessage="1" showErrorMessage="1" sqref="D26:P26 D15:P24 D8:P9 D11:P13">
      <formula1>0</formula1>
      <formula2>3000</formula2>
    </dataValidation>
  </dataValidations>
  <printOptions horizontalCentered="1"/>
  <pageMargins left="0.2" right="0.2" top="0.69" bottom="0.18" header="0.15" footer="0.16"/>
  <pageSetup horizontalDpi="1200" verticalDpi="12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6"/>
  <sheetViews>
    <sheetView zoomScale="70" zoomScaleNormal="70" workbookViewId="0" topLeftCell="A1">
      <selection activeCell="Q4" sqref="Q4:Q6"/>
    </sheetView>
  </sheetViews>
  <sheetFormatPr defaultColWidth="8.796875" defaultRowHeight="15"/>
  <cols>
    <col min="1" max="1" width="12" style="334" customWidth="1"/>
    <col min="2" max="2" width="5.3984375" style="336" customWidth="1"/>
    <col min="3" max="3" width="5.3984375" style="334" customWidth="1"/>
    <col min="4" max="16" width="4.69921875" style="334" customWidth="1"/>
    <col min="17" max="17" width="7.69921875" style="334" customWidth="1"/>
    <col min="18" max="16384" width="9" style="334" customWidth="1"/>
  </cols>
  <sheetData>
    <row r="1" spans="2:16" ht="16.5" customHeight="1">
      <c r="B1" s="335"/>
      <c r="C1" s="335"/>
      <c r="D1" s="335"/>
      <c r="E1" s="335"/>
      <c r="F1" s="335"/>
      <c r="G1" s="335"/>
      <c r="H1" s="333" t="str">
        <f ca="1">"THỐNG KÊ TRÌNH ĐỘ NGOẠI NGỮ CCVCNV TRƯỜNG TIỂU HỌC NĂM HỌC "&amp;IF(MONTH(NOW())&gt;6,YEAR(NOW())&amp;"-"&amp;YEAR(NOW())+1,YEAR(NOW())-1&amp;"-"&amp;YEAR(NOW()))&amp;" (ĐỢT "&amp;IF(MONTH(NOW())&gt;6,1,2)&amp;" )"</f>
        <v>THỐNG KÊ TRÌNH ĐỘ NGOẠI NGỮ CCVCNV TRƯỜNG TIỂU HỌC NĂM HỌC 2018-2019 (ĐỢT 2 )</v>
      </c>
      <c r="J1" s="335"/>
      <c r="K1" s="335"/>
      <c r="L1" s="335"/>
      <c r="M1" s="335"/>
      <c r="N1" s="335"/>
      <c r="O1" s="335"/>
      <c r="P1" s="335"/>
    </row>
    <row r="2" spans="1:17" ht="15.75">
      <c r="A2" s="335" t="str">
        <f>IF('Thong tin don vi'!F4="TH",'Thong tin don vi'!E4,"")</f>
        <v>TRƯỜNG TIỂU HỌC BÌNH HÒA</v>
      </c>
      <c r="C2" s="335"/>
      <c r="H2" s="471" t="str">
        <f>"Tổng số CBGVNV: "&amp;B37&amp;" người"</f>
        <v>Tổng số CBGVNV: 0 người</v>
      </c>
      <c r="J2" s="335"/>
      <c r="K2" s="335"/>
      <c r="M2" s="335"/>
      <c r="N2" s="335"/>
      <c r="P2" s="335"/>
      <c r="Q2" s="480" t="s">
        <v>110</v>
      </c>
    </row>
    <row r="3" ht="9.75" customHeight="1" thickBot="1">
      <c r="C3" s="335"/>
    </row>
    <row r="4" spans="1:17" s="337" customFormat="1" ht="33" customHeight="1">
      <c r="A4" s="671" t="s">
        <v>170</v>
      </c>
      <c r="B4" s="674" t="s">
        <v>40</v>
      </c>
      <c r="C4" s="699" t="s">
        <v>10</v>
      </c>
      <c r="D4" s="714" t="s">
        <v>60</v>
      </c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6"/>
      <c r="Q4" s="720" t="s">
        <v>97</v>
      </c>
    </row>
    <row r="5" spans="1:17" s="337" customFormat="1" ht="16.5" customHeight="1">
      <c r="A5" s="672"/>
      <c r="B5" s="675"/>
      <c r="C5" s="700"/>
      <c r="D5" s="717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9"/>
      <c r="Q5" s="721"/>
    </row>
    <row r="6" spans="1:17" s="337" customFormat="1" ht="48" customHeight="1" thickBot="1">
      <c r="A6" s="673"/>
      <c r="B6" s="676"/>
      <c r="C6" s="701"/>
      <c r="D6" s="338" t="s">
        <v>62</v>
      </c>
      <c r="E6" s="339" t="s">
        <v>370</v>
      </c>
      <c r="F6" s="339" t="s">
        <v>371</v>
      </c>
      <c r="G6" s="339" t="s">
        <v>63</v>
      </c>
      <c r="H6" s="339" t="s">
        <v>291</v>
      </c>
      <c r="I6" s="339" t="s">
        <v>292</v>
      </c>
      <c r="J6" s="339" t="s">
        <v>64</v>
      </c>
      <c r="K6" s="339" t="s">
        <v>372</v>
      </c>
      <c r="L6" s="339" t="s">
        <v>373</v>
      </c>
      <c r="M6" s="339" t="s">
        <v>289</v>
      </c>
      <c r="N6" s="339" t="s">
        <v>290</v>
      </c>
      <c r="O6" s="339" t="s">
        <v>294</v>
      </c>
      <c r="P6" s="339" t="s">
        <v>296</v>
      </c>
      <c r="Q6" s="722"/>
    </row>
    <row r="7" spans="1:17" s="352" customFormat="1" ht="12.75" thickBot="1">
      <c r="A7" s="346">
        <v>1</v>
      </c>
      <c r="B7" s="347">
        <v>2</v>
      </c>
      <c r="C7" s="348">
        <v>3</v>
      </c>
      <c r="D7" s="349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461"/>
    </row>
    <row r="8" spans="1:17" ht="30" customHeight="1">
      <c r="A8" s="353" t="s">
        <v>161</v>
      </c>
      <c r="B8" s="354">
        <f>mauB!B8</f>
        <v>0</v>
      </c>
      <c r="C8" s="323">
        <f>mauB!C8</f>
        <v>0</v>
      </c>
      <c r="D8" s="309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459"/>
    </row>
    <row r="9" spans="1:17" ht="30" customHeight="1" thickBot="1">
      <c r="A9" s="355" t="s">
        <v>162</v>
      </c>
      <c r="B9" s="356">
        <f>mauB!B9</f>
        <v>0</v>
      </c>
      <c r="C9" s="324">
        <f>mauB!C9</f>
        <v>0</v>
      </c>
      <c r="D9" s="280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468"/>
    </row>
    <row r="10" spans="1:17" s="363" customFormat="1" ht="30" customHeight="1">
      <c r="A10" s="357" t="s">
        <v>130</v>
      </c>
      <c r="B10" s="358">
        <f>mauB!B10</f>
        <v>0</v>
      </c>
      <c r="C10" s="359">
        <f>mauB!C10</f>
        <v>0</v>
      </c>
      <c r="D10" s="360">
        <f aca="true" t="shared" si="0" ref="D10:P10">SUM(D8:D9)</f>
        <v>0</v>
      </c>
      <c r="E10" s="361">
        <f t="shared" si="0"/>
        <v>0</v>
      </c>
      <c r="F10" s="361">
        <f t="shared" si="0"/>
        <v>0</v>
      </c>
      <c r="G10" s="361">
        <f t="shared" si="0"/>
        <v>0</v>
      </c>
      <c r="H10" s="361">
        <f t="shared" si="0"/>
        <v>0</v>
      </c>
      <c r="I10" s="361">
        <f t="shared" si="0"/>
        <v>0</v>
      </c>
      <c r="J10" s="361">
        <f t="shared" si="0"/>
        <v>0</v>
      </c>
      <c r="K10" s="361">
        <f t="shared" si="0"/>
        <v>0</v>
      </c>
      <c r="L10" s="361">
        <f t="shared" si="0"/>
        <v>0</v>
      </c>
      <c r="M10" s="361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469"/>
    </row>
    <row r="11" spans="1:17" s="363" customFormat="1" ht="30" customHeight="1" thickBot="1">
      <c r="A11" s="364" t="s">
        <v>10</v>
      </c>
      <c r="B11" s="365">
        <f>mauB!B11</f>
        <v>0</v>
      </c>
      <c r="C11" s="366">
        <f>mauB!C11</f>
        <v>0</v>
      </c>
      <c r="D11" s="292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457"/>
    </row>
    <row r="12" spans="1:17" ht="30" customHeight="1">
      <c r="A12" s="367" t="s">
        <v>163</v>
      </c>
      <c r="B12" s="354">
        <f>mauB!B12</f>
        <v>0</v>
      </c>
      <c r="C12" s="323">
        <f>mauB!C12</f>
        <v>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459"/>
    </row>
    <row r="13" spans="1:17" ht="30" customHeight="1">
      <c r="A13" s="377" t="s">
        <v>159</v>
      </c>
      <c r="B13" s="378">
        <f>mauB!B13</f>
        <v>0</v>
      </c>
      <c r="C13" s="331">
        <f>mauB!C13</f>
        <v>0</v>
      </c>
      <c r="D13" s="301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452"/>
    </row>
    <row r="14" spans="1:17" ht="30" customHeight="1">
      <c r="A14" s="377" t="s">
        <v>160</v>
      </c>
      <c r="B14" s="378">
        <f>mauB!B14</f>
        <v>0</v>
      </c>
      <c r="C14" s="331">
        <f>mauB!C14</f>
        <v>0</v>
      </c>
      <c r="D14" s="301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452"/>
    </row>
    <row r="15" spans="1:17" ht="30" customHeight="1">
      <c r="A15" s="377" t="s">
        <v>168</v>
      </c>
      <c r="B15" s="378">
        <f>mauB!B15</f>
        <v>0</v>
      </c>
      <c r="C15" s="331">
        <f>mauB!C15</f>
        <v>0</v>
      </c>
      <c r="D15" s="301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452"/>
    </row>
    <row r="16" spans="1:17" ht="30" customHeight="1">
      <c r="A16" s="377" t="s">
        <v>164</v>
      </c>
      <c r="B16" s="378">
        <f>mauB!B16</f>
        <v>0</v>
      </c>
      <c r="C16" s="331">
        <f>mauB!C16</f>
        <v>0</v>
      </c>
      <c r="D16" s="301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452"/>
    </row>
    <row r="17" spans="1:17" ht="30" customHeight="1" thickBot="1">
      <c r="A17" s="368" t="s">
        <v>165</v>
      </c>
      <c r="B17" s="356">
        <f>mauB!B17</f>
        <v>0</v>
      </c>
      <c r="C17" s="324">
        <f>mauB!C17</f>
        <v>0</v>
      </c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468"/>
    </row>
    <row r="18" spans="1:17" s="363" customFormat="1" ht="30" customHeight="1">
      <c r="A18" s="369" t="s">
        <v>131</v>
      </c>
      <c r="B18" s="358">
        <f>mauB!B18</f>
        <v>0</v>
      </c>
      <c r="C18" s="370">
        <f>mauB!C18</f>
        <v>0</v>
      </c>
      <c r="D18" s="371">
        <f aca="true" t="shared" si="1" ref="D18:P18">SUM(D12:D17)</f>
        <v>0</v>
      </c>
      <c r="E18" s="372">
        <f t="shared" si="1"/>
        <v>0</v>
      </c>
      <c r="F18" s="372">
        <f t="shared" si="1"/>
        <v>0</v>
      </c>
      <c r="G18" s="372">
        <f t="shared" si="1"/>
        <v>0</v>
      </c>
      <c r="H18" s="372">
        <f t="shared" si="1"/>
        <v>0</v>
      </c>
      <c r="I18" s="372">
        <f t="shared" si="1"/>
        <v>0</v>
      </c>
      <c r="J18" s="372">
        <f t="shared" si="1"/>
        <v>0</v>
      </c>
      <c r="K18" s="372">
        <f t="shared" si="1"/>
        <v>0</v>
      </c>
      <c r="L18" s="372">
        <f t="shared" si="1"/>
        <v>0</v>
      </c>
      <c r="M18" s="372">
        <f t="shared" si="1"/>
        <v>0</v>
      </c>
      <c r="N18" s="372">
        <f t="shared" si="1"/>
        <v>0</v>
      </c>
      <c r="O18" s="372">
        <f t="shared" si="1"/>
        <v>0</v>
      </c>
      <c r="P18" s="372">
        <f t="shared" si="1"/>
        <v>0</v>
      </c>
      <c r="Q18" s="469"/>
    </row>
    <row r="19" spans="1:17" s="363" customFormat="1" ht="30" customHeight="1" thickBot="1">
      <c r="A19" s="375" t="s">
        <v>10</v>
      </c>
      <c r="B19" s="365">
        <f>mauB!B19</f>
        <v>0</v>
      </c>
      <c r="C19" s="376">
        <f>mauB!C19</f>
        <v>0</v>
      </c>
      <c r="D19" s="295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457"/>
    </row>
    <row r="20" spans="1:17" ht="30" customHeight="1">
      <c r="A20" s="367" t="s">
        <v>143</v>
      </c>
      <c r="B20" s="354">
        <f>mauB!B20</f>
        <v>0</v>
      </c>
      <c r="C20" s="325">
        <f>mauB!C20</f>
        <v>0</v>
      </c>
      <c r="D20" s="27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459"/>
    </row>
    <row r="21" spans="1:17" ht="30" customHeight="1">
      <c r="A21" s="377" t="s">
        <v>144</v>
      </c>
      <c r="B21" s="378">
        <f>mauB!B21</f>
        <v>0</v>
      </c>
      <c r="C21" s="326">
        <f>mauB!C21</f>
        <v>0</v>
      </c>
      <c r="D21" s="301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452"/>
    </row>
    <row r="22" spans="1:17" ht="30" customHeight="1">
      <c r="A22" s="377" t="s">
        <v>141</v>
      </c>
      <c r="B22" s="378">
        <f>mauB!B22</f>
        <v>0</v>
      </c>
      <c r="C22" s="326">
        <f>mauB!C22</f>
        <v>0</v>
      </c>
      <c r="D22" s="301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452"/>
    </row>
    <row r="23" spans="1:17" ht="30" customHeight="1">
      <c r="A23" s="377" t="s">
        <v>142</v>
      </c>
      <c r="B23" s="378">
        <f>mauB!B23</f>
        <v>0</v>
      </c>
      <c r="C23" s="326">
        <f>mauB!C23</f>
        <v>0</v>
      </c>
      <c r="D23" s="301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452"/>
    </row>
    <row r="24" spans="1:17" ht="30" customHeight="1">
      <c r="A24" s="377" t="s">
        <v>139</v>
      </c>
      <c r="B24" s="378">
        <f>mauB!B24</f>
        <v>0</v>
      </c>
      <c r="C24" s="326">
        <f>mauB!C24</f>
        <v>0</v>
      </c>
      <c r="D24" s="301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452"/>
    </row>
    <row r="25" spans="1:17" ht="30" customHeight="1">
      <c r="A25" s="377" t="s">
        <v>140</v>
      </c>
      <c r="B25" s="378">
        <f>mauB!B25</f>
        <v>0</v>
      </c>
      <c r="C25" s="326">
        <f>mauB!C25</f>
        <v>0</v>
      </c>
      <c r="D25" s="30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452"/>
    </row>
    <row r="26" spans="1:17" ht="30" customHeight="1">
      <c r="A26" s="377" t="s">
        <v>182</v>
      </c>
      <c r="B26" s="378">
        <f>mauB!B26</f>
        <v>0</v>
      </c>
      <c r="C26" s="326">
        <f>mauB!C26</f>
        <v>0</v>
      </c>
      <c r="D26" s="301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452"/>
    </row>
    <row r="27" spans="1:17" ht="30" customHeight="1">
      <c r="A27" s="377" t="s">
        <v>74</v>
      </c>
      <c r="B27" s="378">
        <f>mauB!B27</f>
        <v>0</v>
      </c>
      <c r="C27" s="326">
        <f>mauB!C27</f>
        <v>0</v>
      </c>
      <c r="D27" s="301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452"/>
    </row>
    <row r="28" spans="1:17" ht="30" customHeight="1">
      <c r="A28" s="377" t="s">
        <v>75</v>
      </c>
      <c r="B28" s="378">
        <f>mauB!B28</f>
        <v>0</v>
      </c>
      <c r="C28" s="326">
        <f>mauB!C28</f>
        <v>0</v>
      </c>
      <c r="D28" s="301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452"/>
    </row>
    <row r="29" spans="1:17" ht="30" customHeight="1">
      <c r="A29" s="377" t="s">
        <v>135</v>
      </c>
      <c r="B29" s="378">
        <f>mauB!B29</f>
        <v>0</v>
      </c>
      <c r="C29" s="326">
        <f>mauB!C29</f>
        <v>0</v>
      </c>
      <c r="D29" s="301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452"/>
    </row>
    <row r="30" spans="1:17" ht="30" customHeight="1">
      <c r="A30" s="377" t="s">
        <v>134</v>
      </c>
      <c r="B30" s="378">
        <f>mauB!B30</f>
        <v>0</v>
      </c>
      <c r="C30" s="326">
        <f>mauB!C30</f>
        <v>0</v>
      </c>
      <c r="D30" s="30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452"/>
    </row>
    <row r="31" spans="1:17" ht="30" customHeight="1">
      <c r="A31" s="377" t="s">
        <v>136</v>
      </c>
      <c r="B31" s="378">
        <f>mauB!B31</f>
        <v>0</v>
      </c>
      <c r="C31" s="326">
        <f>mauB!C31</f>
        <v>0</v>
      </c>
      <c r="D31" s="301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452"/>
    </row>
    <row r="32" spans="1:17" ht="30" customHeight="1">
      <c r="A32" s="377" t="s">
        <v>133</v>
      </c>
      <c r="B32" s="378">
        <f>mauB!B32</f>
        <v>0</v>
      </c>
      <c r="C32" s="326">
        <f>mauB!C32</f>
        <v>0</v>
      </c>
      <c r="D32" s="30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452"/>
    </row>
    <row r="33" spans="1:17" ht="30" customHeight="1">
      <c r="A33" s="377" t="s">
        <v>132</v>
      </c>
      <c r="B33" s="378">
        <f>mauB!B33</f>
        <v>0</v>
      </c>
      <c r="C33" s="326">
        <f>mauB!C33</f>
        <v>0</v>
      </c>
      <c r="D33" s="301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452"/>
    </row>
    <row r="34" spans="1:17" ht="30" customHeight="1" thickBot="1">
      <c r="A34" s="368" t="s">
        <v>171</v>
      </c>
      <c r="B34" s="356">
        <f>mauB!B34</f>
        <v>0</v>
      </c>
      <c r="C34" s="327">
        <f>mauB!C34</f>
        <v>0</v>
      </c>
      <c r="D34" s="283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468"/>
    </row>
    <row r="35" spans="1:17" s="363" customFormat="1" ht="30" customHeight="1">
      <c r="A35" s="369" t="s">
        <v>137</v>
      </c>
      <c r="B35" s="358">
        <f>mauB!B35</f>
        <v>0</v>
      </c>
      <c r="C35" s="370">
        <f>mauB!C35</f>
        <v>0</v>
      </c>
      <c r="D35" s="371">
        <f aca="true" t="shared" si="2" ref="D35:P35">SUM(D20:D34)</f>
        <v>0</v>
      </c>
      <c r="E35" s="372">
        <f t="shared" si="2"/>
        <v>0</v>
      </c>
      <c r="F35" s="372">
        <f t="shared" si="2"/>
        <v>0</v>
      </c>
      <c r="G35" s="372">
        <f t="shared" si="2"/>
        <v>0</v>
      </c>
      <c r="H35" s="372">
        <f t="shared" si="2"/>
        <v>0</v>
      </c>
      <c r="I35" s="372">
        <f t="shared" si="2"/>
        <v>0</v>
      </c>
      <c r="J35" s="372">
        <f t="shared" si="2"/>
        <v>0</v>
      </c>
      <c r="K35" s="372">
        <f t="shared" si="2"/>
        <v>0</v>
      </c>
      <c r="L35" s="372">
        <f t="shared" si="2"/>
        <v>0</v>
      </c>
      <c r="M35" s="372">
        <f t="shared" si="2"/>
        <v>0</v>
      </c>
      <c r="N35" s="372">
        <f t="shared" si="2"/>
        <v>0</v>
      </c>
      <c r="O35" s="372">
        <f t="shared" si="2"/>
        <v>0</v>
      </c>
      <c r="P35" s="372">
        <f t="shared" si="2"/>
        <v>0</v>
      </c>
      <c r="Q35" s="469"/>
    </row>
    <row r="36" spans="1:17" s="363" customFormat="1" ht="30" customHeight="1" thickBot="1">
      <c r="A36" s="375" t="s">
        <v>10</v>
      </c>
      <c r="B36" s="365">
        <f>mauB!B36</f>
        <v>0</v>
      </c>
      <c r="C36" s="376">
        <f>mauB!C36</f>
        <v>0</v>
      </c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457"/>
    </row>
    <row r="37" spans="1:17" s="363" customFormat="1" ht="30" customHeight="1">
      <c r="A37" s="379" t="s">
        <v>14</v>
      </c>
      <c r="B37" s="354">
        <f>mauB!B37</f>
        <v>0</v>
      </c>
      <c r="C37" s="380">
        <f>mauB!C37</f>
        <v>0</v>
      </c>
      <c r="D37" s="381">
        <f aca="true" t="shared" si="3" ref="D37:P37">D35+D18+D10</f>
        <v>0</v>
      </c>
      <c r="E37" s="382">
        <f t="shared" si="3"/>
        <v>0</v>
      </c>
      <c r="F37" s="382">
        <f t="shared" si="3"/>
        <v>0</v>
      </c>
      <c r="G37" s="382">
        <f t="shared" si="3"/>
        <v>0</v>
      </c>
      <c r="H37" s="382">
        <f t="shared" si="3"/>
        <v>0</v>
      </c>
      <c r="I37" s="382">
        <f t="shared" si="3"/>
        <v>0</v>
      </c>
      <c r="J37" s="382">
        <f t="shared" si="3"/>
        <v>0</v>
      </c>
      <c r="K37" s="382">
        <f t="shared" si="3"/>
        <v>0</v>
      </c>
      <c r="L37" s="382">
        <f t="shared" si="3"/>
        <v>0</v>
      </c>
      <c r="M37" s="382">
        <f t="shared" si="3"/>
        <v>0</v>
      </c>
      <c r="N37" s="382">
        <f t="shared" si="3"/>
        <v>0</v>
      </c>
      <c r="O37" s="382">
        <f t="shared" si="3"/>
        <v>0</v>
      </c>
      <c r="P37" s="382">
        <f t="shared" si="3"/>
        <v>0</v>
      </c>
      <c r="Q37" s="470"/>
    </row>
    <row r="38" spans="1:17" s="363" customFormat="1" ht="30" customHeight="1" thickBot="1">
      <c r="A38" s="385" t="s">
        <v>10</v>
      </c>
      <c r="B38" s="386">
        <f>mauB!B38</f>
        <v>0</v>
      </c>
      <c r="C38" s="387">
        <f>mauB!C38</f>
        <v>0</v>
      </c>
      <c r="D38" s="388">
        <f aca="true" t="shared" si="4" ref="D38:P38">D36+D19+D11</f>
        <v>0</v>
      </c>
      <c r="E38" s="389">
        <f t="shared" si="4"/>
        <v>0</v>
      </c>
      <c r="F38" s="389">
        <f t="shared" si="4"/>
        <v>0</v>
      </c>
      <c r="G38" s="389">
        <f t="shared" si="4"/>
        <v>0</v>
      </c>
      <c r="H38" s="389">
        <f t="shared" si="4"/>
        <v>0</v>
      </c>
      <c r="I38" s="389">
        <f t="shared" si="4"/>
        <v>0</v>
      </c>
      <c r="J38" s="389">
        <f t="shared" si="4"/>
        <v>0</v>
      </c>
      <c r="K38" s="389">
        <f t="shared" si="4"/>
        <v>0</v>
      </c>
      <c r="L38" s="389">
        <f t="shared" si="4"/>
        <v>0</v>
      </c>
      <c r="M38" s="389">
        <f t="shared" si="4"/>
        <v>0</v>
      </c>
      <c r="N38" s="389">
        <f t="shared" si="4"/>
        <v>0</v>
      </c>
      <c r="O38" s="389">
        <f t="shared" si="4"/>
        <v>0</v>
      </c>
      <c r="P38" s="389">
        <f t="shared" si="4"/>
        <v>0</v>
      </c>
      <c r="Q38" s="457"/>
    </row>
    <row r="39" spans="1:3" ht="11.25" customHeight="1">
      <c r="A39" s="392"/>
      <c r="B39" s="393"/>
      <c r="C39" s="394"/>
    </row>
    <row r="40" spans="14:28" ht="16.5">
      <c r="N40" s="137" t="str">
        <f ca="1">'Thong tin don vi'!E6&amp;", ngày "&amp;DAY(NOW())&amp;" tháng "&amp;MONTH(NOW())&amp;" năm "&amp;YEAR(NOW())</f>
        <v>Lái Thiêu, ngày 28 tháng 1 năm 2019</v>
      </c>
      <c r="AB40" s="137"/>
    </row>
    <row r="41" spans="3:28" ht="16.5">
      <c r="C41" s="118" t="s">
        <v>16</v>
      </c>
      <c r="N41" s="138" t="s">
        <v>207</v>
      </c>
      <c r="AB41" s="138"/>
    </row>
    <row r="42" spans="3:28" ht="16.5">
      <c r="C42" s="121"/>
      <c r="AB42" s="122"/>
    </row>
    <row r="43" spans="3:28" ht="16.5">
      <c r="C43" s="121"/>
      <c r="AB43" s="121"/>
    </row>
    <row r="44" spans="3:28" ht="16.5">
      <c r="C44" s="121"/>
      <c r="AB44" s="121"/>
    </row>
    <row r="45" spans="3:28" ht="16.5">
      <c r="C45" s="438"/>
      <c r="AB45" s="121"/>
    </row>
    <row r="46" spans="3:14" ht="16.5">
      <c r="C46" s="118" t="str">
        <f>IF('Thong tin don vi'!E10="","",'Thong tin don vi'!E10)</f>
        <v>B</v>
      </c>
      <c r="N46" s="334" t="str">
        <f>IF('Thong tin don vi'!E8="","",'Thong tin don vi'!E8)</f>
        <v>A</v>
      </c>
    </row>
  </sheetData>
  <sheetProtection/>
  <mergeCells count="5">
    <mergeCell ref="Q4:Q6"/>
    <mergeCell ref="D4:P5"/>
    <mergeCell ref="A4:A6"/>
    <mergeCell ref="B4:B6"/>
    <mergeCell ref="C4:C6"/>
  </mergeCells>
  <dataValidations count="1">
    <dataValidation type="whole" allowBlank="1" showInputMessage="1" showErrorMessage="1" sqref="D19:P34 D8:P9 D36:P36 D11:P17">
      <formula1>0</formula1>
      <formula2>3000</formula2>
    </dataValidation>
  </dataValidations>
  <printOptions horizontalCentered="1"/>
  <pageMargins left="0.22" right="0.2" top="0.35" bottom="0.35" header="0.15" footer="0.16"/>
  <pageSetup horizontalDpi="1200" verticalDpi="1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zoomScale="70" zoomScaleNormal="70" workbookViewId="0" topLeftCell="A40">
      <selection activeCell="M60" sqref="M60"/>
    </sheetView>
  </sheetViews>
  <sheetFormatPr defaultColWidth="8.796875" defaultRowHeight="15"/>
  <cols>
    <col min="1" max="1" width="14.09765625" style="334" customWidth="1"/>
    <col min="2" max="2" width="6.09765625" style="336" customWidth="1"/>
    <col min="3" max="3" width="6.09765625" style="334" customWidth="1"/>
    <col min="4" max="16" width="5" style="334" customWidth="1"/>
    <col min="17" max="16384" width="9" style="334" customWidth="1"/>
  </cols>
  <sheetData>
    <row r="1" spans="2:16" ht="16.5" customHeight="1">
      <c r="B1" s="335"/>
      <c r="C1" s="335"/>
      <c r="D1" s="335"/>
      <c r="E1" s="335"/>
      <c r="F1" s="335"/>
      <c r="G1" s="335"/>
      <c r="H1" s="333" t="str">
        <f ca="1">"THỐNG KÊ TRÌNH ĐỘ NGOẠI NGỮ CCVCNV TRƯỜNG TRUNG HỌC CƠ SỞ NĂM HỌC "&amp;IF(MONTH(NOW())&gt;6,YEAR(NOW())&amp;"-"&amp;YEAR(NOW())+1,YEAR(NOW())-1&amp;"-"&amp;YEAR(NOW()))&amp;" (ĐỢT "&amp;IF(MONTH(NOW())&gt;6,1,2)&amp;" )"</f>
        <v>THỐNG KÊ TRÌNH ĐỘ NGOẠI NGỮ CCVCNV TRƯỜNG TRUNG HỌC CƠ SỞ NĂM HỌC 2018-2019 (ĐỢT 2 )</v>
      </c>
      <c r="I1" s="335"/>
      <c r="J1" s="335"/>
      <c r="K1" s="335"/>
      <c r="L1" s="335"/>
      <c r="M1" s="335"/>
      <c r="N1" s="335"/>
      <c r="O1" s="335"/>
      <c r="P1" s="335"/>
    </row>
    <row r="2" spans="1:17" ht="15.75">
      <c r="A2" s="333"/>
      <c r="B2" s="335" t="str">
        <f>"Tổng số CBGVNV: "&amp;B54&amp;" người"</f>
        <v>Tổng số CBGVNV: 0 người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P2" s="335"/>
      <c r="Q2" s="480" t="s">
        <v>111</v>
      </c>
    </row>
    <row r="3" ht="12.75" customHeight="1" thickBot="1">
      <c r="C3" s="335"/>
    </row>
    <row r="4" spans="1:17" s="337" customFormat="1" ht="32.25" customHeight="1">
      <c r="A4" s="728" t="s">
        <v>170</v>
      </c>
      <c r="B4" s="674" t="s">
        <v>40</v>
      </c>
      <c r="C4" s="699" t="s">
        <v>10</v>
      </c>
      <c r="D4" s="723" t="s">
        <v>60</v>
      </c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5" t="s">
        <v>97</v>
      </c>
    </row>
    <row r="5" spans="1:17" s="337" customFormat="1" ht="16.5" customHeight="1">
      <c r="A5" s="729"/>
      <c r="B5" s="675"/>
      <c r="C5" s="700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6"/>
    </row>
    <row r="6" spans="1:17" s="337" customFormat="1" ht="48" customHeight="1" thickBot="1">
      <c r="A6" s="730"/>
      <c r="B6" s="676"/>
      <c r="C6" s="701"/>
      <c r="D6" s="339" t="s">
        <v>62</v>
      </c>
      <c r="E6" s="339" t="s">
        <v>370</v>
      </c>
      <c r="F6" s="339" t="s">
        <v>371</v>
      </c>
      <c r="G6" s="339" t="s">
        <v>63</v>
      </c>
      <c r="H6" s="339" t="s">
        <v>291</v>
      </c>
      <c r="I6" s="339" t="s">
        <v>292</v>
      </c>
      <c r="J6" s="339" t="s">
        <v>64</v>
      </c>
      <c r="K6" s="339" t="s">
        <v>372</v>
      </c>
      <c r="L6" s="339" t="s">
        <v>373</v>
      </c>
      <c r="M6" s="339" t="s">
        <v>289</v>
      </c>
      <c r="N6" s="339" t="s">
        <v>290</v>
      </c>
      <c r="O6" s="339" t="s">
        <v>294</v>
      </c>
      <c r="P6" s="339" t="s">
        <v>296</v>
      </c>
      <c r="Q6" s="727"/>
    </row>
    <row r="7" spans="1:17" s="398" customFormat="1" ht="12.75" thickBot="1">
      <c r="A7" s="460">
        <v>1</v>
      </c>
      <c r="B7" s="347">
        <v>2</v>
      </c>
      <c r="C7" s="348">
        <v>3</v>
      </c>
      <c r="D7" s="350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0">
        <v>12</v>
      </c>
      <c r="M7" s="350">
        <v>13</v>
      </c>
      <c r="N7" s="350">
        <v>14</v>
      </c>
      <c r="O7" s="350">
        <v>15</v>
      </c>
      <c r="P7" s="350">
        <v>16</v>
      </c>
      <c r="Q7" s="481">
        <v>17</v>
      </c>
    </row>
    <row r="8" spans="1:17" ht="22.5" customHeight="1">
      <c r="A8" s="458" t="s">
        <v>161</v>
      </c>
      <c r="B8" s="354">
        <f>mauC!B8</f>
        <v>0</v>
      </c>
      <c r="C8" s="312">
        <f>mauC!C8</f>
        <v>0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459"/>
    </row>
    <row r="9" spans="1:17" ht="22.5" customHeight="1" thickBot="1">
      <c r="A9" s="472" t="s">
        <v>162</v>
      </c>
      <c r="B9" s="356">
        <f>mauC!B9</f>
        <v>0</v>
      </c>
      <c r="C9" s="279">
        <f>mauC!C9</f>
        <v>0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468"/>
    </row>
    <row r="10" spans="1:17" s="363" customFormat="1" ht="22.5" customHeight="1">
      <c r="A10" s="474" t="s">
        <v>130</v>
      </c>
      <c r="B10" s="358">
        <f>mauC!B10</f>
        <v>0</v>
      </c>
      <c r="C10" s="359">
        <f>mauC!C10</f>
        <v>0</v>
      </c>
      <c r="D10" s="361">
        <f aca="true" t="shared" si="0" ref="D10:P10">SUM(D8:D9)</f>
        <v>0</v>
      </c>
      <c r="E10" s="361">
        <f t="shared" si="0"/>
        <v>0</v>
      </c>
      <c r="F10" s="361">
        <f t="shared" si="0"/>
        <v>0</v>
      </c>
      <c r="G10" s="361">
        <f t="shared" si="0"/>
        <v>0</v>
      </c>
      <c r="H10" s="361">
        <f t="shared" si="0"/>
        <v>0</v>
      </c>
      <c r="I10" s="361">
        <f t="shared" si="0"/>
        <v>0</v>
      </c>
      <c r="J10" s="361">
        <f t="shared" si="0"/>
        <v>0</v>
      </c>
      <c r="K10" s="361">
        <f t="shared" si="0"/>
        <v>0</v>
      </c>
      <c r="L10" s="361">
        <f t="shared" si="0"/>
        <v>0</v>
      </c>
      <c r="M10" s="361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469"/>
    </row>
    <row r="11" spans="1:17" s="363" customFormat="1" ht="22.5" customHeight="1" thickBot="1">
      <c r="A11" s="475" t="s">
        <v>10</v>
      </c>
      <c r="B11" s="365">
        <f>mauC!B11</f>
        <v>0</v>
      </c>
      <c r="C11" s="366">
        <f>mauC!C11</f>
        <v>0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457"/>
    </row>
    <row r="12" spans="1:17" ht="24" customHeight="1">
      <c r="A12" s="484" t="s">
        <v>148</v>
      </c>
      <c r="B12" s="354">
        <f>mauC!B12</f>
        <v>0</v>
      </c>
      <c r="C12" s="323">
        <f>mauC!C12</f>
        <v>0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459"/>
    </row>
    <row r="13" spans="1:17" ht="24" customHeight="1">
      <c r="A13" s="483" t="s">
        <v>149</v>
      </c>
      <c r="B13" s="378">
        <f>mauC!B13</f>
        <v>0</v>
      </c>
      <c r="C13" s="331">
        <f>mauC!C13</f>
        <v>0</v>
      </c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452"/>
    </row>
    <row r="14" spans="1:17" ht="24" customHeight="1">
      <c r="A14" s="483" t="s">
        <v>150</v>
      </c>
      <c r="B14" s="378">
        <f>mauC!B14</f>
        <v>0</v>
      </c>
      <c r="C14" s="331">
        <f>mauC!C14</f>
        <v>0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452"/>
    </row>
    <row r="15" spans="1:17" ht="24" customHeight="1">
      <c r="A15" s="483" t="s">
        <v>151</v>
      </c>
      <c r="B15" s="378">
        <f>mauC!B15</f>
        <v>0</v>
      </c>
      <c r="C15" s="331">
        <f>mauC!C15</f>
        <v>0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452"/>
    </row>
    <row r="16" spans="1:17" ht="24" customHeight="1">
      <c r="A16" s="483" t="s">
        <v>154</v>
      </c>
      <c r="B16" s="378">
        <f>mauC!B16</f>
        <v>0</v>
      </c>
      <c r="C16" s="331">
        <f>mauC!C16</f>
        <v>0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452"/>
    </row>
    <row r="17" spans="1:17" ht="24" customHeight="1">
      <c r="A17" s="483" t="s">
        <v>152</v>
      </c>
      <c r="B17" s="378">
        <f>mauC!B17</f>
        <v>0</v>
      </c>
      <c r="C17" s="331">
        <f>mauC!C17</f>
        <v>0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452"/>
    </row>
    <row r="18" spans="1:17" ht="24" customHeight="1">
      <c r="A18" s="483" t="s">
        <v>153</v>
      </c>
      <c r="B18" s="378">
        <f>mauC!B18</f>
        <v>0</v>
      </c>
      <c r="C18" s="331">
        <f>mauC!C18</f>
        <v>0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452"/>
    </row>
    <row r="19" spans="1:17" ht="24" customHeight="1">
      <c r="A19" s="483" t="s">
        <v>155</v>
      </c>
      <c r="B19" s="378">
        <f>mauC!B19</f>
        <v>0</v>
      </c>
      <c r="C19" s="331">
        <f>mauC!C19</f>
        <v>0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452"/>
    </row>
    <row r="20" spans="1:17" ht="24" customHeight="1">
      <c r="A20" s="483" t="s">
        <v>156</v>
      </c>
      <c r="B20" s="378">
        <f>mauC!B20</f>
        <v>0</v>
      </c>
      <c r="C20" s="331">
        <f>mauC!C20</f>
        <v>0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452"/>
    </row>
    <row r="21" spans="1:17" ht="24" customHeight="1">
      <c r="A21" s="483" t="s">
        <v>157</v>
      </c>
      <c r="B21" s="378">
        <f>mauC!B21</f>
        <v>0</v>
      </c>
      <c r="C21" s="331">
        <f>mauC!C21</f>
        <v>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452"/>
    </row>
    <row r="22" spans="1:17" ht="24" customHeight="1">
      <c r="A22" s="483" t="s">
        <v>158</v>
      </c>
      <c r="B22" s="378">
        <f>mauC!B22</f>
        <v>0</v>
      </c>
      <c r="C22" s="331">
        <f>mauC!C22</f>
        <v>0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452"/>
    </row>
    <row r="23" spans="1:17" ht="24" customHeight="1">
      <c r="A23" s="483" t="s">
        <v>168</v>
      </c>
      <c r="B23" s="378">
        <f>mauC!B23</f>
        <v>0</v>
      </c>
      <c r="C23" s="331">
        <f>mauC!C23</f>
        <v>0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452"/>
    </row>
    <row r="24" spans="1:17" ht="24" customHeight="1">
      <c r="A24" s="483" t="s">
        <v>287</v>
      </c>
      <c r="B24" s="378">
        <f>mauC!B24</f>
        <v>0</v>
      </c>
      <c r="C24" s="331">
        <f>mauC!C24</f>
        <v>0</v>
      </c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452"/>
    </row>
    <row r="25" spans="1:17" ht="24" customHeight="1">
      <c r="A25" s="483" t="s">
        <v>165</v>
      </c>
      <c r="B25" s="378">
        <f>mauC!B25</f>
        <v>0</v>
      </c>
      <c r="C25" s="331">
        <f>mauC!C25</f>
        <v>0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452"/>
    </row>
    <row r="26" spans="1:17" ht="24" customHeight="1">
      <c r="A26" s="483" t="s">
        <v>164</v>
      </c>
      <c r="B26" s="378">
        <f>mauC!B26</f>
        <v>0</v>
      </c>
      <c r="C26" s="331">
        <f>mauC!C26</f>
        <v>0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452"/>
    </row>
    <row r="27" spans="1:17" ht="24" customHeight="1">
      <c r="A27" s="483" t="s">
        <v>159</v>
      </c>
      <c r="B27" s="378">
        <f>mauC!B27</f>
        <v>0</v>
      </c>
      <c r="C27" s="331">
        <f>mauC!C27</f>
        <v>0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452"/>
    </row>
    <row r="28" spans="1:17" ht="24" customHeight="1" thickBot="1">
      <c r="A28" s="485" t="s">
        <v>160</v>
      </c>
      <c r="B28" s="356">
        <f>mauC!B28</f>
        <v>0</v>
      </c>
      <c r="C28" s="324">
        <f>mauC!C28</f>
        <v>0</v>
      </c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468"/>
    </row>
    <row r="29" spans="1:17" s="363" customFormat="1" ht="22.5" customHeight="1">
      <c r="A29" s="477" t="s">
        <v>131</v>
      </c>
      <c r="B29" s="358">
        <f>mauC!B29</f>
        <v>0</v>
      </c>
      <c r="C29" s="370">
        <f>mauC!C29</f>
        <v>0</v>
      </c>
      <c r="D29" s="372">
        <f aca="true" t="shared" si="1" ref="D29:P29">SUM(D12:D28)</f>
        <v>0</v>
      </c>
      <c r="E29" s="372">
        <f t="shared" si="1"/>
        <v>0</v>
      </c>
      <c r="F29" s="372">
        <f t="shared" si="1"/>
        <v>0</v>
      </c>
      <c r="G29" s="372">
        <f t="shared" si="1"/>
        <v>0</v>
      </c>
      <c r="H29" s="372">
        <f t="shared" si="1"/>
        <v>0</v>
      </c>
      <c r="I29" s="372">
        <f t="shared" si="1"/>
        <v>0</v>
      </c>
      <c r="J29" s="372">
        <f t="shared" si="1"/>
        <v>0</v>
      </c>
      <c r="K29" s="372">
        <f t="shared" si="1"/>
        <v>0</v>
      </c>
      <c r="L29" s="372">
        <f t="shared" si="1"/>
        <v>0</v>
      </c>
      <c r="M29" s="372">
        <f t="shared" si="1"/>
        <v>0</v>
      </c>
      <c r="N29" s="372">
        <f t="shared" si="1"/>
        <v>0</v>
      </c>
      <c r="O29" s="372">
        <f t="shared" si="1"/>
        <v>0</v>
      </c>
      <c r="P29" s="372">
        <f t="shared" si="1"/>
        <v>0</v>
      </c>
      <c r="Q29" s="469"/>
    </row>
    <row r="30" spans="1:17" s="363" customFormat="1" ht="22.5" customHeight="1" thickBot="1">
      <c r="A30" s="478" t="s">
        <v>10</v>
      </c>
      <c r="B30" s="365">
        <f>mauC!B30</f>
        <v>0</v>
      </c>
      <c r="C30" s="376">
        <f>mauC!C30</f>
        <v>0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457"/>
    </row>
    <row r="31" spans="1:17" ht="25.5" customHeight="1">
      <c r="A31" s="473" t="s">
        <v>143</v>
      </c>
      <c r="B31" s="354">
        <f>mauC!B31</f>
        <v>0</v>
      </c>
      <c r="C31" s="325">
        <f>mauC!C31</f>
        <v>0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459"/>
    </row>
    <row r="32" spans="1:17" ht="25.5" customHeight="1">
      <c r="A32" s="454" t="s">
        <v>144</v>
      </c>
      <c r="B32" s="378">
        <f>mauC!B32</f>
        <v>0</v>
      </c>
      <c r="C32" s="326">
        <f>mauC!C32</f>
        <v>0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452"/>
    </row>
    <row r="33" spans="1:17" ht="25.5" customHeight="1">
      <c r="A33" s="454" t="s">
        <v>141</v>
      </c>
      <c r="B33" s="378">
        <f>mauC!B33</f>
        <v>0</v>
      </c>
      <c r="C33" s="326">
        <f>mauC!C33</f>
        <v>0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452"/>
    </row>
    <row r="34" spans="1:17" ht="25.5" customHeight="1">
      <c r="A34" s="454" t="s">
        <v>142</v>
      </c>
      <c r="B34" s="378">
        <f>mauC!B34</f>
        <v>0</v>
      </c>
      <c r="C34" s="326">
        <f>mauC!C34</f>
        <v>0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452"/>
    </row>
    <row r="35" spans="1:17" ht="25.5" customHeight="1">
      <c r="A35" s="454" t="s">
        <v>172</v>
      </c>
      <c r="B35" s="378">
        <f>mauC!B35</f>
        <v>0</v>
      </c>
      <c r="C35" s="326">
        <f>mauC!C35</f>
        <v>0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452"/>
    </row>
    <row r="36" spans="1:17" ht="25.5" customHeight="1">
      <c r="A36" s="454" t="s">
        <v>173</v>
      </c>
      <c r="B36" s="378">
        <f>mauC!B36</f>
        <v>0</v>
      </c>
      <c r="C36" s="326">
        <f>mauC!C36</f>
        <v>0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452"/>
    </row>
    <row r="37" spans="1:17" ht="25.5" customHeight="1">
      <c r="A37" s="454" t="s">
        <v>174</v>
      </c>
      <c r="B37" s="378">
        <f>mauC!B37</f>
        <v>0</v>
      </c>
      <c r="C37" s="326">
        <f>mauC!C37</f>
        <v>0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452"/>
    </row>
    <row r="38" spans="1:17" ht="25.5" customHeight="1">
      <c r="A38" s="454" t="s">
        <v>139</v>
      </c>
      <c r="B38" s="378">
        <f>mauC!B38</f>
        <v>0</v>
      </c>
      <c r="C38" s="326">
        <f>mauC!C38</f>
        <v>0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452"/>
    </row>
    <row r="39" spans="1:17" ht="25.5" customHeight="1">
      <c r="A39" s="454" t="s">
        <v>140</v>
      </c>
      <c r="B39" s="378">
        <f>mauC!B39</f>
        <v>0</v>
      </c>
      <c r="C39" s="326">
        <f>mauC!C39</f>
        <v>0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452"/>
    </row>
    <row r="40" spans="1:17" ht="25.5" customHeight="1">
      <c r="A40" s="454" t="s">
        <v>175</v>
      </c>
      <c r="B40" s="378">
        <f>mauC!B40</f>
        <v>0</v>
      </c>
      <c r="C40" s="326">
        <f>mauC!C40</f>
        <v>0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452"/>
    </row>
    <row r="41" spans="1:17" ht="25.5" customHeight="1">
      <c r="A41" s="454" t="s">
        <v>176</v>
      </c>
      <c r="B41" s="378">
        <f>mauC!B41</f>
        <v>0</v>
      </c>
      <c r="C41" s="326">
        <f>mauC!C41</f>
        <v>0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452"/>
    </row>
    <row r="42" spans="1:17" ht="25.5" customHeight="1">
      <c r="A42" s="454" t="s">
        <v>183</v>
      </c>
      <c r="B42" s="378">
        <f>mauC!B42</f>
        <v>0</v>
      </c>
      <c r="C42" s="326">
        <f>mauC!C42</f>
        <v>0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452"/>
    </row>
    <row r="43" spans="1:17" ht="25.5" customHeight="1">
      <c r="A43" s="454" t="s">
        <v>182</v>
      </c>
      <c r="B43" s="378">
        <f>mauC!B43</f>
        <v>0</v>
      </c>
      <c r="C43" s="326">
        <f>mauC!C43</f>
        <v>0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452"/>
    </row>
    <row r="44" spans="1:17" ht="25.5" customHeight="1">
      <c r="A44" s="454" t="s">
        <v>74</v>
      </c>
      <c r="B44" s="378">
        <f>mauC!B44</f>
        <v>0</v>
      </c>
      <c r="C44" s="326">
        <f>mauC!C44</f>
        <v>0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452"/>
    </row>
    <row r="45" spans="1:17" ht="25.5" customHeight="1">
      <c r="A45" s="454" t="s">
        <v>75</v>
      </c>
      <c r="B45" s="378">
        <f>mauC!B45</f>
        <v>0</v>
      </c>
      <c r="C45" s="326">
        <f>mauC!C45</f>
        <v>0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452"/>
    </row>
    <row r="46" spans="1:17" ht="25.5" customHeight="1">
      <c r="A46" s="454" t="s">
        <v>135</v>
      </c>
      <c r="B46" s="378">
        <f>mauC!B46</f>
        <v>0</v>
      </c>
      <c r="C46" s="326">
        <f>mauC!C46</f>
        <v>0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452"/>
    </row>
    <row r="47" spans="1:17" ht="25.5" customHeight="1">
      <c r="A47" s="454" t="s">
        <v>134</v>
      </c>
      <c r="B47" s="378">
        <f>mauC!B47</f>
        <v>0</v>
      </c>
      <c r="C47" s="326">
        <f>mauC!C47</f>
        <v>0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452"/>
    </row>
    <row r="48" spans="1:17" ht="25.5" customHeight="1">
      <c r="A48" s="454" t="s">
        <v>136</v>
      </c>
      <c r="B48" s="378">
        <f>mauC!B48</f>
        <v>0</v>
      </c>
      <c r="C48" s="326">
        <f>mauC!C48</f>
        <v>0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452"/>
    </row>
    <row r="49" spans="1:17" ht="25.5" customHeight="1">
      <c r="A49" s="454" t="s">
        <v>133</v>
      </c>
      <c r="B49" s="378">
        <f>mauC!B49</f>
        <v>0</v>
      </c>
      <c r="C49" s="326">
        <f>mauC!C49</f>
        <v>0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452"/>
    </row>
    <row r="50" spans="1:17" ht="25.5" customHeight="1">
      <c r="A50" s="454" t="s">
        <v>132</v>
      </c>
      <c r="B50" s="378">
        <f>mauC!B50</f>
        <v>0</v>
      </c>
      <c r="C50" s="326">
        <f>mauC!C50</f>
        <v>0</v>
      </c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452"/>
    </row>
    <row r="51" spans="1:17" ht="25.5" customHeight="1" thickBot="1">
      <c r="A51" s="476" t="s">
        <v>171</v>
      </c>
      <c r="B51" s="356">
        <f>mauC!B51</f>
        <v>0</v>
      </c>
      <c r="C51" s="327">
        <f>mauC!C51</f>
        <v>0</v>
      </c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468"/>
    </row>
    <row r="52" spans="1:17" s="363" customFormat="1" ht="22.5" customHeight="1">
      <c r="A52" s="477" t="s">
        <v>137</v>
      </c>
      <c r="B52" s="358">
        <f>mauC!B52</f>
        <v>0</v>
      </c>
      <c r="C52" s="370">
        <f>mauC!C52</f>
        <v>0</v>
      </c>
      <c r="D52" s="372">
        <f aca="true" t="shared" si="2" ref="D52:P52">SUM(D31:D51)</f>
        <v>0</v>
      </c>
      <c r="E52" s="372">
        <f t="shared" si="2"/>
        <v>0</v>
      </c>
      <c r="F52" s="372">
        <f t="shared" si="2"/>
        <v>0</v>
      </c>
      <c r="G52" s="372">
        <f t="shared" si="2"/>
        <v>0</v>
      </c>
      <c r="H52" s="372">
        <f t="shared" si="2"/>
        <v>0</v>
      </c>
      <c r="I52" s="372">
        <f t="shared" si="2"/>
        <v>0</v>
      </c>
      <c r="J52" s="372">
        <f t="shared" si="2"/>
        <v>0</v>
      </c>
      <c r="K52" s="372">
        <f t="shared" si="2"/>
        <v>0</v>
      </c>
      <c r="L52" s="372">
        <f t="shared" si="2"/>
        <v>0</v>
      </c>
      <c r="M52" s="372">
        <f t="shared" si="2"/>
        <v>0</v>
      </c>
      <c r="N52" s="372">
        <f t="shared" si="2"/>
        <v>0</v>
      </c>
      <c r="O52" s="372">
        <f t="shared" si="2"/>
        <v>0</v>
      </c>
      <c r="P52" s="372">
        <f t="shared" si="2"/>
        <v>0</v>
      </c>
      <c r="Q52" s="469"/>
    </row>
    <row r="53" spans="1:17" s="363" customFormat="1" ht="22.5" customHeight="1" thickBot="1">
      <c r="A53" s="478" t="s">
        <v>10</v>
      </c>
      <c r="B53" s="365">
        <f>mauC!B53</f>
        <v>0</v>
      </c>
      <c r="C53" s="376">
        <f>mauC!C53</f>
        <v>0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457"/>
    </row>
    <row r="54" spans="1:17" s="363" customFormat="1" ht="22.5" customHeight="1">
      <c r="A54" s="479" t="s">
        <v>14</v>
      </c>
      <c r="B54" s="354">
        <f>mauC!B54</f>
        <v>0</v>
      </c>
      <c r="C54" s="380">
        <f>mauC!C54</f>
        <v>0</v>
      </c>
      <c r="D54" s="382">
        <f aca="true" t="shared" si="3" ref="D54:P55">D52+D29+D10</f>
        <v>0</v>
      </c>
      <c r="E54" s="382"/>
      <c r="F54" s="382"/>
      <c r="G54" s="382">
        <f t="shared" si="3"/>
        <v>0</v>
      </c>
      <c r="H54" s="382">
        <f t="shared" si="3"/>
        <v>0</v>
      </c>
      <c r="I54" s="382">
        <f t="shared" si="3"/>
        <v>0</v>
      </c>
      <c r="J54" s="382">
        <f t="shared" si="3"/>
        <v>0</v>
      </c>
      <c r="K54" s="382">
        <f t="shared" si="3"/>
        <v>0</v>
      </c>
      <c r="L54" s="382">
        <f t="shared" si="3"/>
        <v>0</v>
      </c>
      <c r="M54" s="382">
        <f t="shared" si="3"/>
        <v>0</v>
      </c>
      <c r="N54" s="382">
        <f t="shared" si="3"/>
        <v>0</v>
      </c>
      <c r="O54" s="382">
        <f t="shared" si="3"/>
        <v>0</v>
      </c>
      <c r="P54" s="382">
        <f t="shared" si="3"/>
        <v>0</v>
      </c>
      <c r="Q54" s="470"/>
    </row>
    <row r="55" spans="1:17" s="363" customFormat="1" ht="22.5" customHeight="1" thickBot="1">
      <c r="A55" s="456" t="s">
        <v>10</v>
      </c>
      <c r="B55" s="386">
        <f>mauC!B55</f>
        <v>0</v>
      </c>
      <c r="C55" s="387">
        <f>mauC!C55</f>
        <v>0</v>
      </c>
      <c r="D55" s="389">
        <f t="shared" si="3"/>
        <v>0</v>
      </c>
      <c r="E55" s="389"/>
      <c r="F55" s="389"/>
      <c r="G55" s="389">
        <f t="shared" si="3"/>
        <v>0</v>
      </c>
      <c r="H55" s="389">
        <f t="shared" si="3"/>
        <v>0</v>
      </c>
      <c r="I55" s="389">
        <f t="shared" si="3"/>
        <v>0</v>
      </c>
      <c r="J55" s="389">
        <f t="shared" si="3"/>
        <v>0</v>
      </c>
      <c r="K55" s="389">
        <f t="shared" si="3"/>
        <v>0</v>
      </c>
      <c r="L55" s="389">
        <f t="shared" si="3"/>
        <v>0</v>
      </c>
      <c r="M55" s="389">
        <f t="shared" si="3"/>
        <v>0</v>
      </c>
      <c r="N55" s="389">
        <f t="shared" si="3"/>
        <v>0</v>
      </c>
      <c r="O55" s="389">
        <f t="shared" si="3"/>
        <v>0</v>
      </c>
      <c r="P55" s="389">
        <f t="shared" si="3"/>
        <v>0</v>
      </c>
      <c r="Q55" s="457"/>
    </row>
    <row r="56" spans="1:3" ht="11.25" customHeight="1">
      <c r="A56" s="392"/>
      <c r="B56" s="393"/>
      <c r="C56" s="394"/>
    </row>
    <row r="58" ht="16.5">
      <c r="C58" s="118" t="s">
        <v>16</v>
      </c>
    </row>
    <row r="59" ht="16.5">
      <c r="C59" s="121"/>
    </row>
    <row r="60" ht="16.5">
      <c r="C60" s="121"/>
    </row>
    <row r="61" ht="16.5">
      <c r="C61" s="121"/>
    </row>
    <row r="62" ht="16.5">
      <c r="C62" s="121"/>
    </row>
    <row r="63" ht="16.5">
      <c r="C63" s="118" t="str">
        <f>IF('Thong tin don vi'!E10="","",'Thong tin don vi'!E10)</f>
        <v>B</v>
      </c>
    </row>
  </sheetData>
  <sheetProtection/>
  <mergeCells count="5">
    <mergeCell ref="D4:P5"/>
    <mergeCell ref="Q4:Q6"/>
    <mergeCell ref="A4:A6"/>
    <mergeCell ref="B4:B6"/>
    <mergeCell ref="C4:C6"/>
  </mergeCells>
  <dataValidations count="1">
    <dataValidation type="whole" allowBlank="1" showInputMessage="1" showErrorMessage="1" sqref="D30:P51 D8:P9 D53:P53 D11:P28">
      <formula1>0</formula1>
      <formula2>3000</formula2>
    </dataValidation>
  </dataValidations>
  <printOptions/>
  <pageMargins left="0.37" right="0.2" top="0.35" bottom="0.28" header="0.15" footer="0.16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N7" sqref="N7"/>
    </sheetView>
  </sheetViews>
  <sheetFormatPr defaultColWidth="8.796875" defaultRowHeight="15"/>
  <cols>
    <col min="1" max="1" width="5" style="31" customWidth="1"/>
    <col min="2" max="2" width="21.3984375" style="31" customWidth="1"/>
    <col min="3" max="3" width="5.8984375" style="31" customWidth="1"/>
    <col min="4" max="4" width="6" style="31" customWidth="1"/>
    <col min="5" max="5" width="6.5" style="31" customWidth="1"/>
    <col min="6" max="6" width="6.19921875" style="31" customWidth="1"/>
    <col min="7" max="7" width="7.09765625" style="31" customWidth="1"/>
    <col min="8" max="8" width="6.69921875" style="31" customWidth="1"/>
    <col min="9" max="9" width="6.3984375" style="31" customWidth="1"/>
    <col min="10" max="10" width="9.09765625" style="31" customWidth="1"/>
    <col min="11" max="11" width="8.09765625" style="31" customWidth="1"/>
    <col min="12" max="12" width="7.8984375" style="31" customWidth="1"/>
    <col min="13" max="14" width="8.8984375" style="31" customWidth="1"/>
    <col min="15" max="15" width="9.3984375" style="31" customWidth="1"/>
    <col min="16" max="16" width="20" style="31" customWidth="1"/>
    <col min="17" max="16384" width="9" style="31" customWidth="1"/>
  </cols>
  <sheetData>
    <row r="1" spans="1:22" ht="16.5">
      <c r="A1" s="731" t="str">
        <f ca="1">"DANH SÁCH ĐẢNG VIÊN NĂM HỌC "&amp;IF(MONTH(NOW())&gt;6,YEAR(NOW()),YEAR(NOW())-1)&amp;"-"&amp;IF(MONTH(NOW())&gt;6,YEAR(NOW())+1,YEAR(NOW()))</f>
        <v>DANH SÁCH ĐẢNG VIÊN NĂM HỌC 2018-2019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30"/>
      <c r="R1" s="30"/>
      <c r="S1" s="30"/>
      <c r="T1" s="30"/>
      <c r="U1" s="30"/>
      <c r="V1" s="30"/>
    </row>
    <row r="2" spans="1:16" ht="16.5">
      <c r="A2" s="732" t="str">
        <f ca="1">"ĐƠN VỊ: "&amp;'Thong tin don vi'!E4&amp;" - ĐỢT "&amp;IF(MONTH(NOW())&gt;6,1,2)&amp;" THÁNG "&amp;MONTH(NOW())&amp;"/"&amp;YEAR(NOW())</f>
        <v>ĐƠN VỊ: TRƯỜNG TIỂU HỌC BÌNH HÒA - ĐỢT 2 THÁNG 1/2019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</row>
    <row r="3" ht="17.25" thickBot="1"/>
    <row r="4" spans="1:16" s="35" customFormat="1" ht="83.25" thickBot="1">
      <c r="A4" s="32" t="s">
        <v>0</v>
      </c>
      <c r="B4" s="439" t="s">
        <v>99</v>
      </c>
      <c r="C4" s="448" t="s">
        <v>369</v>
      </c>
      <c r="D4" s="32" t="s">
        <v>100</v>
      </c>
      <c r="E4" s="33" t="s">
        <v>360</v>
      </c>
      <c r="F4" s="34" t="s">
        <v>303</v>
      </c>
      <c r="G4" s="443" t="s">
        <v>204</v>
      </c>
      <c r="H4" s="33" t="s">
        <v>361</v>
      </c>
      <c r="I4" s="33" t="s">
        <v>362</v>
      </c>
      <c r="J4" s="32" t="s">
        <v>205</v>
      </c>
      <c r="K4" s="33" t="s">
        <v>363</v>
      </c>
      <c r="L4" s="34" t="s">
        <v>364</v>
      </c>
      <c r="M4" s="32" t="s">
        <v>206</v>
      </c>
      <c r="N4" s="33" t="s">
        <v>366</v>
      </c>
      <c r="O4" s="34" t="s">
        <v>365</v>
      </c>
      <c r="P4" s="34" t="s">
        <v>288</v>
      </c>
    </row>
    <row r="5" spans="1:16" ht="16.5">
      <c r="A5" s="36"/>
      <c r="B5" s="440"/>
      <c r="C5" s="449"/>
      <c r="D5" s="36"/>
      <c r="E5" s="37"/>
      <c r="F5" s="38"/>
      <c r="G5" s="444"/>
      <c r="H5" s="37"/>
      <c r="I5" s="37"/>
      <c r="J5" s="36"/>
      <c r="K5" s="37"/>
      <c r="L5" s="38"/>
      <c r="M5" s="36"/>
      <c r="N5" s="37"/>
      <c r="O5" s="38"/>
      <c r="P5" s="38"/>
    </row>
    <row r="6" spans="1:16" ht="16.5">
      <c r="A6" s="39"/>
      <c r="B6" s="441"/>
      <c r="C6" s="450"/>
      <c r="D6" s="39"/>
      <c r="E6" s="40"/>
      <c r="F6" s="41"/>
      <c r="G6" s="445"/>
      <c r="H6" s="40"/>
      <c r="I6" s="40"/>
      <c r="J6" s="39"/>
      <c r="K6" s="40"/>
      <c r="L6" s="41"/>
      <c r="M6" s="39"/>
      <c r="N6" s="40"/>
      <c r="O6" s="41"/>
      <c r="P6" s="41"/>
    </row>
    <row r="7" spans="1:16" ht="16.5">
      <c r="A7" s="39"/>
      <c r="B7" s="441"/>
      <c r="C7" s="450"/>
      <c r="D7" s="39"/>
      <c r="E7" s="40"/>
      <c r="F7" s="41"/>
      <c r="G7" s="445"/>
      <c r="H7" s="40"/>
      <c r="I7" s="40"/>
      <c r="J7" s="39"/>
      <c r="K7" s="40"/>
      <c r="L7" s="41"/>
      <c r="M7" s="39"/>
      <c r="N7" s="40"/>
      <c r="O7" s="41"/>
      <c r="P7" s="41"/>
    </row>
    <row r="8" spans="1:16" ht="16.5">
      <c r="A8" s="39"/>
      <c r="B8" s="441"/>
      <c r="C8" s="450"/>
      <c r="D8" s="39"/>
      <c r="E8" s="40"/>
      <c r="F8" s="41"/>
      <c r="G8" s="445"/>
      <c r="H8" s="40"/>
      <c r="I8" s="40"/>
      <c r="J8" s="39"/>
      <c r="K8" s="40"/>
      <c r="L8" s="41"/>
      <c r="M8" s="39"/>
      <c r="N8" s="40"/>
      <c r="O8" s="41"/>
      <c r="P8" s="41"/>
    </row>
    <row r="9" spans="1:16" ht="16.5">
      <c r="A9" s="39"/>
      <c r="B9" s="441"/>
      <c r="C9" s="450"/>
      <c r="D9" s="39"/>
      <c r="E9" s="40"/>
      <c r="F9" s="41"/>
      <c r="G9" s="445"/>
      <c r="H9" s="40"/>
      <c r="I9" s="40"/>
      <c r="J9" s="39"/>
      <c r="K9" s="40"/>
      <c r="L9" s="41"/>
      <c r="M9" s="39"/>
      <c r="N9" s="40"/>
      <c r="O9" s="41"/>
      <c r="P9" s="41"/>
    </row>
    <row r="10" spans="1:16" ht="16.5">
      <c r="A10" s="39"/>
      <c r="B10" s="441"/>
      <c r="C10" s="450"/>
      <c r="D10" s="39"/>
      <c r="E10" s="40"/>
      <c r="F10" s="41"/>
      <c r="G10" s="445"/>
      <c r="H10" s="40"/>
      <c r="I10" s="40"/>
      <c r="J10" s="39"/>
      <c r="K10" s="40"/>
      <c r="L10" s="41"/>
      <c r="M10" s="39"/>
      <c r="N10" s="40"/>
      <c r="O10" s="41"/>
      <c r="P10" s="41"/>
    </row>
    <row r="11" spans="1:16" ht="16.5">
      <c r="A11" s="39"/>
      <c r="B11" s="441"/>
      <c r="C11" s="450"/>
      <c r="D11" s="39"/>
      <c r="E11" s="40"/>
      <c r="F11" s="41"/>
      <c r="G11" s="445"/>
      <c r="H11" s="40"/>
      <c r="I11" s="40"/>
      <c r="J11" s="39"/>
      <c r="K11" s="40"/>
      <c r="L11" s="41"/>
      <c r="M11" s="39"/>
      <c r="N11" s="40"/>
      <c r="O11" s="41"/>
      <c r="P11" s="41"/>
    </row>
    <row r="12" spans="1:16" ht="16.5">
      <c r="A12" s="39"/>
      <c r="B12" s="441"/>
      <c r="C12" s="450"/>
      <c r="D12" s="39"/>
      <c r="E12" s="40"/>
      <c r="F12" s="41"/>
      <c r="G12" s="445"/>
      <c r="H12" s="40"/>
      <c r="I12" s="40"/>
      <c r="J12" s="39"/>
      <c r="K12" s="40"/>
      <c r="L12" s="41"/>
      <c r="M12" s="39"/>
      <c r="N12" s="40"/>
      <c r="O12" s="41"/>
      <c r="P12" s="41"/>
    </row>
    <row r="13" spans="1:16" ht="16.5">
      <c r="A13" s="39"/>
      <c r="B13" s="441"/>
      <c r="C13" s="450"/>
      <c r="D13" s="39"/>
      <c r="E13" s="40"/>
      <c r="F13" s="41"/>
      <c r="G13" s="445"/>
      <c r="H13" s="40"/>
      <c r="I13" s="40"/>
      <c r="J13" s="39"/>
      <c r="K13" s="40"/>
      <c r="L13" s="41"/>
      <c r="M13" s="39"/>
      <c r="N13" s="40"/>
      <c r="O13" s="41"/>
      <c r="P13" s="41"/>
    </row>
    <row r="14" spans="1:16" ht="16.5">
      <c r="A14" s="39"/>
      <c r="B14" s="441"/>
      <c r="C14" s="450"/>
      <c r="D14" s="39"/>
      <c r="E14" s="40"/>
      <c r="F14" s="41"/>
      <c r="G14" s="445"/>
      <c r="H14" s="40"/>
      <c r="I14" s="40"/>
      <c r="J14" s="39"/>
      <c r="K14" s="40"/>
      <c r="L14" s="41"/>
      <c r="M14" s="39"/>
      <c r="N14" s="40"/>
      <c r="O14" s="41"/>
      <c r="P14" s="41"/>
    </row>
    <row r="15" spans="1:16" ht="16.5">
      <c r="A15" s="39"/>
      <c r="B15" s="441"/>
      <c r="C15" s="450"/>
      <c r="D15" s="39"/>
      <c r="E15" s="40"/>
      <c r="F15" s="41"/>
      <c r="G15" s="445"/>
      <c r="H15" s="40"/>
      <c r="I15" s="40"/>
      <c r="J15" s="39"/>
      <c r="K15" s="40"/>
      <c r="L15" s="41"/>
      <c r="M15" s="39"/>
      <c r="N15" s="40"/>
      <c r="O15" s="41"/>
      <c r="P15" s="41"/>
    </row>
    <row r="16" spans="1:16" ht="16.5">
      <c r="A16" s="39"/>
      <c r="B16" s="441"/>
      <c r="C16" s="450"/>
      <c r="D16" s="39"/>
      <c r="E16" s="40"/>
      <c r="F16" s="41"/>
      <c r="G16" s="445"/>
      <c r="H16" s="40"/>
      <c r="I16" s="40"/>
      <c r="J16" s="39"/>
      <c r="K16" s="40"/>
      <c r="L16" s="41"/>
      <c r="M16" s="39"/>
      <c r="N16" s="40"/>
      <c r="O16" s="41"/>
      <c r="P16" s="41"/>
    </row>
    <row r="17" spans="1:16" ht="16.5">
      <c r="A17" s="39"/>
      <c r="B17" s="441"/>
      <c r="C17" s="450"/>
      <c r="D17" s="39"/>
      <c r="E17" s="40"/>
      <c r="F17" s="41"/>
      <c r="G17" s="445"/>
      <c r="H17" s="40"/>
      <c r="I17" s="40"/>
      <c r="J17" s="39"/>
      <c r="K17" s="40"/>
      <c r="L17" s="41"/>
      <c r="M17" s="39"/>
      <c r="N17" s="40"/>
      <c r="O17" s="41"/>
      <c r="P17" s="41"/>
    </row>
    <row r="18" spans="1:16" ht="16.5">
      <c r="A18" s="39"/>
      <c r="B18" s="441"/>
      <c r="C18" s="450"/>
      <c r="D18" s="39"/>
      <c r="E18" s="40"/>
      <c r="F18" s="41"/>
      <c r="G18" s="445"/>
      <c r="H18" s="40"/>
      <c r="I18" s="40"/>
      <c r="J18" s="39"/>
      <c r="K18" s="40"/>
      <c r="L18" s="41"/>
      <c r="M18" s="39"/>
      <c r="N18" s="40"/>
      <c r="O18" s="41"/>
      <c r="P18" s="41"/>
    </row>
    <row r="19" spans="1:16" ht="16.5">
      <c r="A19" s="39"/>
      <c r="B19" s="441"/>
      <c r="C19" s="450"/>
      <c r="D19" s="39"/>
      <c r="E19" s="40"/>
      <c r="F19" s="41"/>
      <c r="G19" s="445"/>
      <c r="H19" s="40"/>
      <c r="I19" s="40"/>
      <c r="J19" s="39"/>
      <c r="K19" s="40"/>
      <c r="L19" s="41"/>
      <c r="M19" s="39"/>
      <c r="N19" s="40"/>
      <c r="O19" s="41"/>
      <c r="P19" s="41"/>
    </row>
    <row r="20" spans="1:16" ht="16.5">
      <c r="A20" s="39"/>
      <c r="B20" s="441"/>
      <c r="C20" s="450"/>
      <c r="D20" s="39"/>
      <c r="E20" s="40"/>
      <c r="F20" s="41"/>
      <c r="G20" s="445"/>
      <c r="H20" s="40"/>
      <c r="I20" s="40"/>
      <c r="J20" s="39"/>
      <c r="K20" s="40"/>
      <c r="L20" s="41"/>
      <c r="M20" s="39"/>
      <c r="N20" s="40"/>
      <c r="O20" s="41"/>
      <c r="P20" s="41"/>
    </row>
    <row r="21" spans="1:16" ht="17.25" thickBot="1">
      <c r="A21" s="42"/>
      <c r="B21" s="442"/>
      <c r="C21" s="451"/>
      <c r="D21" s="42"/>
      <c r="E21" s="43"/>
      <c r="F21" s="44"/>
      <c r="G21" s="446"/>
      <c r="H21" s="43"/>
      <c r="I21" s="43"/>
      <c r="J21" s="42"/>
      <c r="K21" s="43"/>
      <c r="L21" s="44"/>
      <c r="M21" s="42"/>
      <c r="N21" s="43"/>
      <c r="O21" s="44"/>
      <c r="P21" s="44"/>
    </row>
    <row r="22" s="45" customFormat="1" ht="16.5">
      <c r="O22" s="72" t="str">
        <f ca="1">'Thong tin don vi'!E6&amp;", ngày "&amp;DAY(NOW())&amp;" tháng "&amp;MONTH(NOW())&amp;" năm "&amp;YEAR(NOW())</f>
        <v>Lái Thiêu, ngày 28 tháng 1 năm 2019</v>
      </c>
    </row>
    <row r="23" spans="2:15" s="45" customFormat="1" ht="16.5">
      <c r="B23" s="56" t="s">
        <v>16</v>
      </c>
      <c r="C23" s="56"/>
      <c r="D23" s="56"/>
      <c r="E23" s="56"/>
      <c r="O23" s="75" t="s">
        <v>207</v>
      </c>
    </row>
    <row r="24" spans="2:15" s="45" customFormat="1" ht="16.5">
      <c r="B24" s="59"/>
      <c r="C24" s="59"/>
      <c r="D24" s="59"/>
      <c r="E24" s="59"/>
      <c r="O24" s="58"/>
    </row>
    <row r="25" spans="2:15" s="45" customFormat="1" ht="16.5">
      <c r="B25" s="59"/>
      <c r="C25" s="59"/>
      <c r="D25" s="59"/>
      <c r="E25" s="59"/>
      <c r="O25" s="59"/>
    </row>
    <row r="26" spans="2:15" s="45" customFormat="1" ht="16.5">
      <c r="B26" s="59"/>
      <c r="C26" s="59"/>
      <c r="D26" s="59"/>
      <c r="E26" s="59"/>
      <c r="O26" s="59"/>
    </row>
    <row r="27" spans="2:15" s="45" customFormat="1" ht="16.5">
      <c r="B27" s="59"/>
      <c r="C27" s="59"/>
      <c r="D27" s="59"/>
      <c r="E27" s="59"/>
      <c r="O27" s="59"/>
    </row>
    <row r="28" spans="2:15" s="45" customFormat="1" ht="16.5">
      <c r="B28" s="56" t="str">
        <f>IF('Thong tin don vi'!E10="","",'Thong tin don vi'!E10)</f>
        <v>B</v>
      </c>
      <c r="C28" s="56"/>
      <c r="D28" s="56"/>
      <c r="E28" s="56"/>
      <c r="O28" s="56" t="str">
        <f>IF('Thong tin don vi'!E8="","",'Thong tin don vi'!E8)</f>
        <v>A</v>
      </c>
    </row>
    <row r="29" s="45" customFormat="1" ht="16.5"/>
  </sheetData>
  <sheetProtection/>
  <mergeCells count="2">
    <mergeCell ref="A1:P1"/>
    <mergeCell ref="A2:P2"/>
  </mergeCells>
  <printOptions/>
  <pageMargins left="0.24" right="0.2" top="0.31" bottom="0.24" header="0.3" footer="0.3"/>
  <pageSetup horizontalDpi="300" verticalDpi="3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3">
      <selection activeCell="K22" sqref="K22"/>
    </sheetView>
  </sheetViews>
  <sheetFormatPr defaultColWidth="8.8984375" defaultRowHeight="15"/>
  <cols>
    <col min="1" max="1" width="6" style="402" customWidth="1"/>
    <col min="2" max="2" width="19.19921875" style="402" customWidth="1"/>
    <col min="3" max="3" width="6.5" style="402" customWidth="1"/>
    <col min="4" max="4" width="11.19921875" style="402" customWidth="1"/>
    <col min="5" max="5" width="8.59765625" style="402" customWidth="1"/>
    <col min="6" max="6" width="5.09765625" style="402" customWidth="1"/>
    <col min="7" max="7" width="13.69921875" style="402" customWidth="1"/>
    <col min="8" max="8" width="5.19921875" style="402" customWidth="1"/>
    <col min="9" max="9" width="11" style="402" customWidth="1"/>
    <col min="10" max="10" width="15.59765625" style="402" customWidth="1"/>
    <col min="11" max="16384" width="8.8984375" style="402" customWidth="1"/>
  </cols>
  <sheetData>
    <row r="1" spans="3:10" ht="18.75">
      <c r="C1" s="403" t="s">
        <v>297</v>
      </c>
      <c r="J1" s="402" t="s">
        <v>298</v>
      </c>
    </row>
    <row r="2" ht="18.75">
      <c r="C2" s="404" t="str">
        <f>'Thong tin don vi'!E4</f>
        <v>TRƯỜNG TIỂU HỌC BÌNH HÒA</v>
      </c>
    </row>
    <row r="4" spans="1:10" ht="18.75">
      <c r="A4" s="734" t="s">
        <v>299</v>
      </c>
      <c r="B4" s="734"/>
      <c r="C4" s="734"/>
      <c r="D4" s="734"/>
      <c r="E4" s="734"/>
      <c r="F4" s="734"/>
      <c r="G4" s="734"/>
      <c r="H4" s="734"/>
      <c r="I4" s="734"/>
      <c r="J4" s="734"/>
    </row>
    <row r="5" spans="1:10" ht="25.5" customHeight="1">
      <c r="A5" s="735" t="s">
        <v>300</v>
      </c>
      <c r="B5" s="735"/>
      <c r="C5" s="735"/>
      <c r="D5" s="735"/>
      <c r="E5" s="735"/>
      <c r="F5" s="735"/>
      <c r="G5" s="735"/>
      <c r="H5" s="735"/>
      <c r="I5" s="735"/>
      <c r="J5" s="735"/>
    </row>
    <row r="6" spans="1:10" ht="15">
      <c r="A6" s="736" t="s">
        <v>301</v>
      </c>
      <c r="B6" s="736"/>
      <c r="C6" s="736"/>
      <c r="D6" s="736"/>
      <c r="E6" s="736"/>
      <c r="F6" s="736"/>
      <c r="G6" s="736"/>
      <c r="H6" s="736"/>
      <c r="I6" s="736"/>
      <c r="J6" s="736"/>
    </row>
    <row r="7" spans="1:10" ht="109.5" customHeight="1">
      <c r="A7" s="405" t="s">
        <v>302</v>
      </c>
      <c r="B7" s="405" t="s">
        <v>99</v>
      </c>
      <c r="C7" s="405" t="s">
        <v>303</v>
      </c>
      <c r="D7" s="405" t="s">
        <v>304</v>
      </c>
      <c r="E7" s="406" t="s">
        <v>305</v>
      </c>
      <c r="F7" s="406" t="s">
        <v>306</v>
      </c>
      <c r="G7" s="406" t="s">
        <v>307</v>
      </c>
      <c r="H7" s="406" t="s">
        <v>306</v>
      </c>
      <c r="I7" s="406" t="s">
        <v>308</v>
      </c>
      <c r="J7" s="407" t="s">
        <v>97</v>
      </c>
    </row>
    <row r="8" spans="1:10" ht="17.25" customHeight="1">
      <c r="A8" s="408" t="s">
        <v>309</v>
      </c>
      <c r="B8" s="408" t="s">
        <v>310</v>
      </c>
      <c r="C8" s="408" t="s">
        <v>311</v>
      </c>
      <c r="D8" s="408" t="s">
        <v>312</v>
      </c>
      <c r="E8" s="409" t="s">
        <v>313</v>
      </c>
      <c r="F8" s="409" t="s">
        <v>314</v>
      </c>
      <c r="G8" s="409" t="s">
        <v>315</v>
      </c>
      <c r="H8" s="409" t="s">
        <v>316</v>
      </c>
      <c r="I8" s="409" t="s">
        <v>317</v>
      </c>
      <c r="J8" s="410" t="s">
        <v>318</v>
      </c>
    </row>
    <row r="9" spans="1:10" ht="15">
      <c r="A9" s="411">
        <v>1</v>
      </c>
      <c r="B9" s="411" t="s">
        <v>319</v>
      </c>
      <c r="C9" s="411">
        <v>1974</v>
      </c>
      <c r="D9" s="411" t="s">
        <v>146</v>
      </c>
      <c r="E9" s="411" t="s">
        <v>291</v>
      </c>
      <c r="F9" s="411">
        <v>2014</v>
      </c>
      <c r="G9" s="411"/>
      <c r="H9" s="411"/>
      <c r="I9" s="411" t="s">
        <v>320</v>
      </c>
      <c r="J9" s="411"/>
    </row>
    <row r="10" spans="1:10" ht="15">
      <c r="A10" s="411">
        <v>2</v>
      </c>
      <c r="B10" s="411" t="s">
        <v>321</v>
      </c>
      <c r="C10" s="411">
        <v>1967</v>
      </c>
      <c r="D10" s="411" t="s">
        <v>145</v>
      </c>
      <c r="E10" s="411"/>
      <c r="F10" s="411"/>
      <c r="G10" s="411" t="s">
        <v>322</v>
      </c>
      <c r="H10" s="411">
        <v>2013</v>
      </c>
      <c r="I10" s="411" t="s">
        <v>320</v>
      </c>
      <c r="J10" s="411"/>
    </row>
    <row r="11" spans="1:10" ht="15">
      <c r="A11" s="411"/>
      <c r="B11" s="411" t="s">
        <v>14</v>
      </c>
      <c r="C11" s="411"/>
      <c r="D11" s="411"/>
      <c r="E11" s="411"/>
      <c r="F11" s="411"/>
      <c r="G11" s="411"/>
      <c r="H11" s="411"/>
      <c r="I11" s="411" t="s">
        <v>323</v>
      </c>
      <c r="J11" s="411"/>
    </row>
    <row r="12" s="412" customFormat="1" ht="15"/>
    <row r="13" spans="1:10" ht="15">
      <c r="A13" s="736" t="s">
        <v>324</v>
      </c>
      <c r="B13" s="736"/>
      <c r="C13" s="736"/>
      <c r="D13" s="736"/>
      <c r="E13" s="736"/>
      <c r="F13" s="736"/>
      <c r="G13" s="736"/>
      <c r="H13" s="736"/>
      <c r="I13" s="736"/>
      <c r="J13" s="736"/>
    </row>
    <row r="14" spans="1:10" ht="134.25">
      <c r="A14" s="405" t="s">
        <v>302</v>
      </c>
      <c r="B14" s="405" t="s">
        <v>99</v>
      </c>
      <c r="C14" s="405" t="s">
        <v>303</v>
      </c>
      <c r="D14" s="405" t="s">
        <v>304</v>
      </c>
      <c r="E14" s="406" t="s">
        <v>305</v>
      </c>
      <c r="F14" s="406" t="s">
        <v>306</v>
      </c>
      <c r="G14" s="406" t="s">
        <v>325</v>
      </c>
      <c r="H14" s="406" t="s">
        <v>306</v>
      </c>
      <c r="I14" s="406" t="s">
        <v>326</v>
      </c>
      <c r="J14" s="407" t="s">
        <v>97</v>
      </c>
    </row>
    <row r="15" spans="1:10" ht="15">
      <c r="A15" s="408" t="s">
        <v>309</v>
      </c>
      <c r="B15" s="408" t="s">
        <v>310</v>
      </c>
      <c r="C15" s="408" t="s">
        <v>311</v>
      </c>
      <c r="D15" s="408" t="s">
        <v>312</v>
      </c>
      <c r="E15" s="409" t="s">
        <v>313</v>
      </c>
      <c r="F15" s="409" t="s">
        <v>314</v>
      </c>
      <c r="G15" s="409" t="s">
        <v>315</v>
      </c>
      <c r="H15" s="409" t="s">
        <v>316</v>
      </c>
      <c r="I15" s="409" t="s">
        <v>317</v>
      </c>
      <c r="J15" s="410" t="s">
        <v>318</v>
      </c>
    </row>
    <row r="16" spans="1:10" ht="15">
      <c r="A16" s="411">
        <v>1</v>
      </c>
      <c r="B16" s="411"/>
      <c r="C16" s="411"/>
      <c r="D16" s="411"/>
      <c r="E16" s="411"/>
      <c r="F16" s="411"/>
      <c r="G16" s="411"/>
      <c r="H16" s="411"/>
      <c r="I16" s="411"/>
      <c r="J16" s="411"/>
    </row>
    <row r="17" spans="1:10" ht="15">
      <c r="A17" s="411">
        <v>2</v>
      </c>
      <c r="B17" s="411"/>
      <c r="C17" s="411"/>
      <c r="D17" s="411"/>
      <c r="E17" s="411"/>
      <c r="F17" s="411"/>
      <c r="G17" s="411"/>
      <c r="H17" s="411"/>
      <c r="I17" s="411"/>
      <c r="J17" s="411"/>
    </row>
    <row r="18" spans="1:10" ht="15">
      <c r="A18" s="411">
        <v>3</v>
      </c>
      <c r="B18" s="411"/>
      <c r="C18" s="411"/>
      <c r="D18" s="411"/>
      <c r="E18" s="411"/>
      <c r="F18" s="411"/>
      <c r="G18" s="411"/>
      <c r="H18" s="411"/>
      <c r="I18" s="411"/>
      <c r="J18" s="411"/>
    </row>
    <row r="19" spans="1:10" ht="15">
      <c r="A19" s="411"/>
      <c r="B19" s="411" t="s">
        <v>14</v>
      </c>
      <c r="C19" s="411"/>
      <c r="D19" s="411"/>
      <c r="E19" s="411"/>
      <c r="F19" s="411"/>
      <c r="G19" s="411"/>
      <c r="H19" s="411"/>
      <c r="I19" s="411" t="s">
        <v>323</v>
      </c>
      <c r="J19" s="411"/>
    </row>
    <row r="20" spans="1:10" ht="15">
      <c r="A20" s="412"/>
      <c r="B20" s="412"/>
      <c r="C20" s="412"/>
      <c r="D20" s="412"/>
      <c r="E20" s="412"/>
      <c r="F20" s="412"/>
      <c r="G20" s="412"/>
      <c r="H20" s="412"/>
      <c r="I20" s="412"/>
      <c r="J20" s="412"/>
    </row>
    <row r="21" ht="16.5">
      <c r="I21" s="72" t="str">
        <f ca="1">'Thong tin don vi'!E6&amp;", ngày "&amp;DAY(NOW())&amp;" tháng "&amp;MONTH(NOW())&amp;" năm "&amp;YEAR(NOW())</f>
        <v>Lái Thiêu, ngày 28 tháng 1 năm 2019</v>
      </c>
    </row>
    <row r="22" spans="2:9" ht="16.5">
      <c r="B22" s="56" t="s">
        <v>16</v>
      </c>
      <c r="I22" s="75" t="s">
        <v>207</v>
      </c>
    </row>
    <row r="23" spans="2:9" ht="16.5">
      <c r="B23" s="59"/>
      <c r="I23" s="58"/>
    </row>
    <row r="24" spans="2:9" ht="16.5">
      <c r="B24" s="59"/>
      <c r="I24" s="59"/>
    </row>
    <row r="25" spans="2:9" ht="16.5">
      <c r="B25" s="59"/>
      <c r="I25" s="59"/>
    </row>
    <row r="26" spans="2:9" ht="16.5">
      <c r="B26" s="59"/>
      <c r="I26" s="59"/>
    </row>
    <row r="27" spans="2:9" ht="16.5">
      <c r="B27" s="56" t="str">
        <f>IF('Thong tin don vi'!E10="","",'Thong tin don vi'!E10)</f>
        <v>B</v>
      </c>
      <c r="I27" s="56" t="str">
        <f>IF('Thong tin don vi'!E8="","",'Thong tin don vi'!E8)</f>
        <v>A</v>
      </c>
    </row>
    <row r="28" spans="2:9" ht="16.5">
      <c r="B28" s="56"/>
      <c r="I28" s="56"/>
    </row>
    <row r="29" ht="16.5">
      <c r="I29" s="59"/>
    </row>
    <row r="30" ht="15">
      <c r="B30" s="402" t="s">
        <v>327</v>
      </c>
    </row>
    <row r="31" ht="15">
      <c r="B31" s="413" t="s">
        <v>328</v>
      </c>
    </row>
    <row r="32" ht="15">
      <c r="B32" s="413" t="s">
        <v>329</v>
      </c>
    </row>
    <row r="33" ht="15">
      <c r="B33" s="413" t="s">
        <v>330</v>
      </c>
    </row>
    <row r="34" ht="15">
      <c r="B34" s="413" t="s">
        <v>331</v>
      </c>
    </row>
    <row r="35" ht="15">
      <c r="B35" s="413" t="s">
        <v>332</v>
      </c>
    </row>
    <row r="36" ht="15">
      <c r="B36" s="413" t="s">
        <v>333</v>
      </c>
    </row>
    <row r="37" ht="15">
      <c r="B37" s="402" t="s">
        <v>334</v>
      </c>
    </row>
    <row r="38" ht="15">
      <c r="B38" s="402" t="s">
        <v>335</v>
      </c>
    </row>
    <row r="39" spans="2:10" ht="29.25" customHeight="1">
      <c r="B39" s="737" t="s">
        <v>336</v>
      </c>
      <c r="C39" s="737"/>
      <c r="D39" s="737"/>
      <c r="E39" s="737"/>
      <c r="F39" s="737"/>
      <c r="G39" s="737"/>
      <c r="H39" s="737"/>
      <c r="I39" s="737"/>
      <c r="J39" s="737"/>
    </row>
    <row r="40" ht="15">
      <c r="B40" s="402" t="s">
        <v>337</v>
      </c>
    </row>
    <row r="48" spans="1:10" ht="15">
      <c r="A48" s="738" t="s">
        <v>338</v>
      </c>
      <c r="B48" s="734"/>
      <c r="C48" s="734"/>
      <c r="D48" s="734"/>
      <c r="E48" s="734"/>
      <c r="F48" s="734"/>
      <c r="G48" s="734"/>
      <c r="H48" s="734"/>
      <c r="I48" s="734"/>
      <c r="J48" s="734"/>
    </row>
    <row r="49" spans="1:10" ht="23.25" customHeight="1">
      <c r="A49" s="734"/>
      <c r="B49" s="734"/>
      <c r="C49" s="734"/>
      <c r="D49" s="734"/>
      <c r="E49" s="734"/>
      <c r="F49" s="734"/>
      <c r="G49" s="734"/>
      <c r="H49" s="734"/>
      <c r="I49" s="734"/>
      <c r="J49" s="734"/>
    </row>
    <row r="50" spans="1:10" ht="18.75" customHeight="1">
      <c r="A50" s="733" t="s">
        <v>339</v>
      </c>
      <c r="B50" s="733"/>
      <c r="C50" s="733"/>
      <c r="D50" s="733"/>
      <c r="E50" s="733"/>
      <c r="F50" s="733"/>
      <c r="G50" s="733"/>
      <c r="H50" s="733"/>
      <c r="I50" s="733"/>
      <c r="J50" s="733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</sheetData>
  <sheetProtection/>
  <mergeCells count="7">
    <mergeCell ref="A50:J50"/>
    <mergeCell ref="A4:J4"/>
    <mergeCell ref="A5:J5"/>
    <mergeCell ref="A6:J6"/>
    <mergeCell ref="A13:J13"/>
    <mergeCell ref="B39:J39"/>
    <mergeCell ref="A48:J49"/>
  </mergeCells>
  <printOptions horizontalCentered="1"/>
  <pageMargins left="0.447916666666667" right="0.21875" top="0.26" bottom="0.2" header="0.3" footer="0.3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zoomScaleSheetLayoutView="130" zoomScalePageLayoutView="0" workbookViewId="0" topLeftCell="E1">
      <selection activeCell="E14" sqref="E14"/>
    </sheetView>
  </sheetViews>
  <sheetFormatPr defaultColWidth="28.5" defaultRowHeight="15"/>
  <cols>
    <col min="1" max="1" width="56.8984375" style="48" hidden="1" customWidth="1"/>
    <col min="2" max="3" width="8" style="48" hidden="1" customWidth="1"/>
    <col min="4" max="4" width="14.5" style="48" hidden="1" customWidth="1"/>
    <col min="5" max="5" width="113.59765625" style="48" customWidth="1"/>
    <col min="6" max="8" width="28.5" style="48" hidden="1" customWidth="1"/>
    <col min="9" max="16384" width="28.5" style="48" customWidth="1"/>
  </cols>
  <sheetData>
    <row r="1" spans="1:5" ht="17.25" thickBot="1">
      <c r="A1" s="46" t="s">
        <v>208</v>
      </c>
      <c r="B1" s="47" t="s">
        <v>209</v>
      </c>
      <c r="E1" s="49" t="s">
        <v>210</v>
      </c>
    </row>
    <row r="2" spans="1:2" ht="17.25" thickBot="1">
      <c r="A2" s="50" t="s">
        <v>211</v>
      </c>
      <c r="B2" s="51" t="s">
        <v>212</v>
      </c>
    </row>
    <row r="3" spans="1:8" ht="33.75" customHeight="1">
      <c r="A3" s="52" t="s">
        <v>268</v>
      </c>
      <c r="B3" s="53" t="s">
        <v>8</v>
      </c>
      <c r="E3" s="321" t="s">
        <v>215</v>
      </c>
      <c r="H3" s="48" t="s">
        <v>258</v>
      </c>
    </row>
    <row r="4" spans="1:8" ht="33.75" customHeight="1">
      <c r="A4" s="52" t="s">
        <v>213</v>
      </c>
      <c r="B4" s="53" t="s">
        <v>214</v>
      </c>
      <c r="E4" s="319" t="s">
        <v>237</v>
      </c>
      <c r="F4" s="48" t="str">
        <f>IF(_xlfn.COUNTIFS($A$2:$A$108,E4)=0,"NHOM",VLOOKUP(E4,A2:B108,2,0))</f>
        <v>TH</v>
      </c>
      <c r="H4" s="48" t="s">
        <v>259</v>
      </c>
    </row>
    <row r="5" spans="1:8" ht="33.75" customHeight="1">
      <c r="A5" s="52" t="s">
        <v>216</v>
      </c>
      <c r="B5" s="53" t="s">
        <v>8</v>
      </c>
      <c r="E5" s="322" t="s">
        <v>271</v>
      </c>
      <c r="H5" s="48" t="s">
        <v>260</v>
      </c>
    </row>
    <row r="6" spans="1:8" ht="33.75" customHeight="1">
      <c r="A6" s="52" t="s">
        <v>218</v>
      </c>
      <c r="B6" s="53" t="s">
        <v>8</v>
      </c>
      <c r="E6" s="319" t="s">
        <v>260</v>
      </c>
      <c r="H6" s="48" t="s">
        <v>261</v>
      </c>
    </row>
    <row r="7" spans="1:8" ht="33.75" customHeight="1">
      <c r="A7" s="52" t="s">
        <v>217</v>
      </c>
      <c r="B7" s="53" t="s">
        <v>8</v>
      </c>
      <c r="E7" s="322" t="s">
        <v>221</v>
      </c>
      <c r="H7" s="48" t="s">
        <v>262</v>
      </c>
    </row>
    <row r="8" spans="1:8" ht="33.75" customHeight="1">
      <c r="A8" s="52" t="s">
        <v>220</v>
      </c>
      <c r="B8" s="53" t="s">
        <v>214</v>
      </c>
      <c r="E8" s="319" t="s">
        <v>62</v>
      </c>
      <c r="H8" s="48" t="s">
        <v>219</v>
      </c>
    </row>
    <row r="9" spans="1:8" ht="33.75" customHeight="1">
      <c r="A9" s="52" t="s">
        <v>222</v>
      </c>
      <c r="B9" s="53" t="s">
        <v>214</v>
      </c>
      <c r="E9" s="322" t="s">
        <v>224</v>
      </c>
      <c r="H9" s="48" t="s">
        <v>263</v>
      </c>
    </row>
    <row r="10" spans="1:8" ht="33.75" customHeight="1" thickBot="1">
      <c r="A10" s="52" t="s">
        <v>223</v>
      </c>
      <c r="B10" s="53" t="s">
        <v>8</v>
      </c>
      <c r="E10" s="320" t="s">
        <v>63</v>
      </c>
      <c r="H10" s="48" t="s">
        <v>264</v>
      </c>
    </row>
    <row r="11" spans="1:8" ht="33.75" customHeight="1" hidden="1">
      <c r="A11" s="52" t="s">
        <v>225</v>
      </c>
      <c r="B11" s="53" t="s">
        <v>8</v>
      </c>
      <c r="E11" s="54"/>
      <c r="H11" s="48" t="s">
        <v>265</v>
      </c>
    </row>
    <row r="12" spans="1:8" ht="16.5">
      <c r="A12" s="52" t="s">
        <v>226</v>
      </c>
      <c r="B12" s="53" t="s">
        <v>214</v>
      </c>
      <c r="H12" s="48" t="s">
        <v>266</v>
      </c>
    </row>
    <row r="13" spans="1:8" ht="16.5">
      <c r="A13" s="52" t="s">
        <v>227</v>
      </c>
      <c r="B13" s="53" t="s">
        <v>8</v>
      </c>
      <c r="H13" s="48" t="s">
        <v>267</v>
      </c>
    </row>
    <row r="14" spans="1:2" ht="16.5">
      <c r="A14" s="52" t="s">
        <v>228</v>
      </c>
      <c r="B14" s="53" t="s">
        <v>214</v>
      </c>
    </row>
    <row r="15" spans="1:2" ht="16.5">
      <c r="A15" s="52" t="s">
        <v>229</v>
      </c>
      <c r="B15" s="53" t="s">
        <v>8</v>
      </c>
    </row>
    <row r="16" spans="1:2" ht="16.5">
      <c r="A16" s="52" t="s">
        <v>230</v>
      </c>
      <c r="B16" s="53" t="s">
        <v>8</v>
      </c>
    </row>
    <row r="17" spans="1:2" ht="16.5">
      <c r="A17" s="52" t="s">
        <v>346</v>
      </c>
      <c r="B17" s="53" t="s">
        <v>214</v>
      </c>
    </row>
    <row r="18" spans="1:2" ht="16.5">
      <c r="A18" s="52" t="s">
        <v>225</v>
      </c>
      <c r="B18" s="48" t="s">
        <v>8</v>
      </c>
    </row>
    <row r="19" spans="1:2" ht="16.5">
      <c r="A19" s="52" t="s">
        <v>231</v>
      </c>
      <c r="B19" s="53" t="s">
        <v>232</v>
      </c>
    </row>
    <row r="20" spans="1:2" ht="16.5">
      <c r="A20" s="52" t="s">
        <v>233</v>
      </c>
      <c r="B20" s="53" t="s">
        <v>232</v>
      </c>
    </row>
    <row r="21" spans="1:2" ht="16.5">
      <c r="A21" s="52" t="s">
        <v>234</v>
      </c>
      <c r="B21" s="53" t="s">
        <v>232</v>
      </c>
    </row>
    <row r="22" spans="1:2" ht="16.5">
      <c r="A22" s="52" t="s">
        <v>235</v>
      </c>
      <c r="B22" s="53" t="s">
        <v>232</v>
      </c>
    </row>
    <row r="23" spans="1:2" ht="16.5">
      <c r="A23" s="52" t="s">
        <v>236</v>
      </c>
      <c r="B23" s="53" t="s">
        <v>232</v>
      </c>
    </row>
    <row r="24" spans="1:2" ht="16.5">
      <c r="A24" s="52" t="s">
        <v>347</v>
      </c>
      <c r="B24" s="53" t="s">
        <v>232</v>
      </c>
    </row>
    <row r="25" spans="1:2" ht="16.5">
      <c r="A25" s="52" t="s">
        <v>237</v>
      </c>
      <c r="B25" s="53" t="s">
        <v>232</v>
      </c>
    </row>
    <row r="26" spans="1:2" ht="16.5">
      <c r="A26" s="52" t="s">
        <v>348</v>
      </c>
      <c r="B26" s="53" t="s">
        <v>232</v>
      </c>
    </row>
    <row r="27" spans="1:2" ht="16.5">
      <c r="A27" s="52" t="s">
        <v>238</v>
      </c>
      <c r="B27" s="53" t="s">
        <v>232</v>
      </c>
    </row>
    <row r="28" spans="1:2" ht="16.5">
      <c r="A28" s="52" t="s">
        <v>239</v>
      </c>
      <c r="B28" s="53" t="s">
        <v>232</v>
      </c>
    </row>
    <row r="29" spans="1:2" ht="16.5">
      <c r="A29" s="52" t="s">
        <v>240</v>
      </c>
      <c r="B29" s="53" t="s">
        <v>232</v>
      </c>
    </row>
    <row r="30" spans="1:2" ht="16.5">
      <c r="A30" s="52" t="s">
        <v>241</v>
      </c>
      <c r="B30" s="53" t="s">
        <v>232</v>
      </c>
    </row>
    <row r="31" spans="1:2" ht="16.5">
      <c r="A31" s="52" t="s">
        <v>242</v>
      </c>
      <c r="B31" s="53" t="s">
        <v>232</v>
      </c>
    </row>
    <row r="32" spans="1:2" ht="16.5">
      <c r="A32" s="52" t="s">
        <v>243</v>
      </c>
      <c r="B32" s="53" t="s">
        <v>232</v>
      </c>
    </row>
    <row r="33" spans="1:2" ht="16.5">
      <c r="A33" s="52" t="s">
        <v>244</v>
      </c>
      <c r="B33" s="53" t="s">
        <v>232</v>
      </c>
    </row>
    <row r="34" spans="1:2" ht="16.5">
      <c r="A34" s="52" t="s">
        <v>349</v>
      </c>
      <c r="B34" s="53" t="s">
        <v>232</v>
      </c>
    </row>
    <row r="35" spans="1:2" ht="16.5">
      <c r="A35" s="52" t="s">
        <v>350</v>
      </c>
      <c r="B35" s="53" t="s">
        <v>232</v>
      </c>
    </row>
    <row r="36" spans="1:2" ht="16.5">
      <c r="A36" s="52" t="s">
        <v>245</v>
      </c>
      <c r="B36" s="53" t="s">
        <v>232</v>
      </c>
    </row>
    <row r="37" spans="1:2" ht="16.5">
      <c r="A37" s="52" t="s">
        <v>246</v>
      </c>
      <c r="B37" s="53" t="s">
        <v>232</v>
      </c>
    </row>
    <row r="38" spans="1:2" ht="16.5">
      <c r="A38" s="52" t="s">
        <v>247</v>
      </c>
      <c r="B38" s="53" t="s">
        <v>232</v>
      </c>
    </row>
    <row r="39" spans="1:2" ht="16.5">
      <c r="A39" s="52" t="s">
        <v>248</v>
      </c>
      <c r="B39" s="53" t="s">
        <v>232</v>
      </c>
    </row>
    <row r="40" spans="1:2" ht="16.5">
      <c r="A40" s="52" t="s">
        <v>351</v>
      </c>
      <c r="B40" s="53" t="s">
        <v>232</v>
      </c>
    </row>
    <row r="41" spans="1:2" ht="16.5">
      <c r="A41" s="52" t="s">
        <v>249</v>
      </c>
      <c r="B41" s="53" t="s">
        <v>232</v>
      </c>
    </row>
    <row r="42" spans="1:2" ht="16.5">
      <c r="A42" s="52" t="s">
        <v>356</v>
      </c>
      <c r="B42" s="53" t="s">
        <v>232</v>
      </c>
    </row>
    <row r="43" spans="1:2" ht="16.5">
      <c r="A43" s="52" t="s">
        <v>250</v>
      </c>
      <c r="B43" s="53" t="s">
        <v>1</v>
      </c>
    </row>
    <row r="44" spans="1:2" ht="16.5">
      <c r="A44" s="52" t="s">
        <v>251</v>
      </c>
      <c r="B44" s="53" t="s">
        <v>1</v>
      </c>
    </row>
    <row r="45" spans="1:2" ht="16.5">
      <c r="A45" s="52" t="s">
        <v>252</v>
      </c>
      <c r="B45" s="53" t="s">
        <v>1</v>
      </c>
    </row>
    <row r="46" spans="1:2" ht="16.5">
      <c r="A46" s="48" t="s">
        <v>253</v>
      </c>
      <c r="B46" s="48" t="s">
        <v>1</v>
      </c>
    </row>
    <row r="47" spans="1:2" ht="16.5">
      <c r="A47" s="48" t="s">
        <v>254</v>
      </c>
      <c r="B47" s="48" t="s">
        <v>1</v>
      </c>
    </row>
    <row r="48" spans="1:2" ht="16.5">
      <c r="A48" s="48" t="s">
        <v>255</v>
      </c>
      <c r="B48" s="48" t="s">
        <v>1</v>
      </c>
    </row>
    <row r="49" spans="1:2" ht="16.5">
      <c r="A49" s="48" t="s">
        <v>256</v>
      </c>
      <c r="B49" s="48" t="s">
        <v>1</v>
      </c>
    </row>
    <row r="50" spans="1:2" ht="16.5">
      <c r="A50" s="48" t="s">
        <v>257</v>
      </c>
      <c r="B50" s="48" t="s">
        <v>1</v>
      </c>
    </row>
    <row r="51" spans="1:2" ht="16.5">
      <c r="A51" s="48" t="s">
        <v>352</v>
      </c>
      <c r="B51" s="48" t="s">
        <v>1</v>
      </c>
    </row>
    <row r="52" spans="1:2" ht="16.5">
      <c r="A52" s="48" t="s">
        <v>353</v>
      </c>
      <c r="B52" s="48" t="s">
        <v>1</v>
      </c>
    </row>
    <row r="53" spans="1:2" ht="16.5">
      <c r="A53" s="48" t="s">
        <v>357</v>
      </c>
      <c r="B53" s="48" t="s">
        <v>1</v>
      </c>
    </row>
    <row r="54" spans="1:2" ht="16.5">
      <c r="A54" s="48" t="s">
        <v>358</v>
      </c>
      <c r="B54" s="48" t="s">
        <v>1</v>
      </c>
    </row>
  </sheetData>
  <sheetProtection/>
  <dataValidations count="2">
    <dataValidation type="list" allowBlank="1" showInputMessage="1" showErrorMessage="1" sqref="E4">
      <formula1>danhsach</formula1>
    </dataValidation>
    <dataValidation type="list" allowBlank="1" showInputMessage="1" showErrorMessage="1" sqref="E6">
      <formula1>phuongxa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7">
      <selection activeCell="J18" sqref="J18"/>
    </sheetView>
  </sheetViews>
  <sheetFormatPr defaultColWidth="8.796875" defaultRowHeight="15"/>
  <cols>
    <col min="1" max="1" width="57.19921875" style="121" customWidth="1"/>
    <col min="2" max="6" width="6" style="121" customWidth="1"/>
    <col min="7" max="7" width="8.59765625" style="121" customWidth="1"/>
    <col min="8" max="12" width="5.59765625" style="121" customWidth="1"/>
    <col min="13" max="13" width="8" style="121" customWidth="1"/>
    <col min="14" max="18" width="4.19921875" style="120" bestFit="1" customWidth="1"/>
    <col min="19" max="20" width="9" style="120" customWidth="1"/>
    <col min="21" max="16384" width="9" style="121" customWidth="1"/>
  </cols>
  <sheetData>
    <row r="1" spans="1:13" ht="17.25">
      <c r="A1" s="549" t="str">
        <f ca="1">"THỐNG KÊ SỐ LỚP, SỐ HỌC SINH TIỂU HỌC NĂM HỌC "&amp;IF(MONTH(NOW())&gt;6,YEAR(NOW())&amp;"-"&amp;YEAR(NOW())+1,YEAR(NOW())-1&amp;"-"&amp;YEAR(NOW()))</f>
        <v>THỐNG KÊ SỐ LỚP, SỐ HỌC SINH TIỂU HỌC NĂM HỌC 2018-2019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119" t="s">
        <v>187</v>
      </c>
    </row>
    <row r="2" spans="1:20" s="122" customFormat="1" ht="16.5">
      <c r="A2" s="549" t="str">
        <f ca="1">"ĐƠN VỊ: "&amp;IF('Thong tin don vi'!F4="TH",'Thong tin don vi'!E4,"")&amp;" - ĐỢT "&amp;IF(MONTH(NOW())&gt;6,1,2)&amp;" THÁNG "&amp;MONTH(NOW())&amp;"/"&amp;YEAR(NOW())</f>
        <v>ĐƠN VỊ: TRƯỜNG TIỂU HỌC BÌNH HÒA - ĐỢT 2 THÁNG 1/2019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N2" s="123"/>
      <c r="O2" s="123"/>
      <c r="P2" s="123"/>
      <c r="Q2" s="123"/>
      <c r="R2" s="123"/>
      <c r="S2" s="123"/>
      <c r="T2" s="123"/>
    </row>
    <row r="3" ht="17.25" thickBot="1"/>
    <row r="4" spans="1:13" ht="21.75" customHeight="1">
      <c r="A4" s="550" t="s">
        <v>78</v>
      </c>
      <c r="B4" s="552" t="s">
        <v>17</v>
      </c>
      <c r="C4" s="553"/>
      <c r="D4" s="553"/>
      <c r="E4" s="553"/>
      <c r="F4" s="553"/>
      <c r="G4" s="554"/>
      <c r="H4" s="555" t="s">
        <v>18</v>
      </c>
      <c r="I4" s="553"/>
      <c r="J4" s="553"/>
      <c r="K4" s="553"/>
      <c r="L4" s="553"/>
      <c r="M4" s="554"/>
    </row>
    <row r="5" spans="1:13" ht="39" customHeight="1">
      <c r="A5" s="551"/>
      <c r="B5" s="139">
        <v>1</v>
      </c>
      <c r="C5" s="140">
        <v>2</v>
      </c>
      <c r="D5" s="140">
        <v>3</v>
      </c>
      <c r="E5" s="140">
        <v>4</v>
      </c>
      <c r="F5" s="140">
        <v>5</v>
      </c>
      <c r="G5" s="141" t="s">
        <v>14</v>
      </c>
      <c r="H5" s="142">
        <v>1</v>
      </c>
      <c r="I5" s="140">
        <v>2</v>
      </c>
      <c r="J5" s="140">
        <v>3</v>
      </c>
      <c r="K5" s="140">
        <v>4</v>
      </c>
      <c r="L5" s="140">
        <v>5</v>
      </c>
      <c r="M5" s="141" t="s">
        <v>14</v>
      </c>
    </row>
    <row r="6" spans="1:13" ht="18" thickBot="1">
      <c r="A6" s="143">
        <v>1</v>
      </c>
      <c r="B6" s="144">
        <v>2</v>
      </c>
      <c r="C6" s="145">
        <v>3</v>
      </c>
      <c r="D6" s="145">
        <v>4</v>
      </c>
      <c r="E6" s="145">
        <v>5</v>
      </c>
      <c r="F6" s="145">
        <v>6</v>
      </c>
      <c r="G6" s="146">
        <v>7</v>
      </c>
      <c r="H6" s="147">
        <v>8</v>
      </c>
      <c r="I6" s="145">
        <v>9</v>
      </c>
      <c r="J6" s="145">
        <v>10</v>
      </c>
      <c r="K6" s="145">
        <v>11</v>
      </c>
      <c r="L6" s="145">
        <v>12</v>
      </c>
      <c r="M6" s="146">
        <v>13</v>
      </c>
    </row>
    <row r="7" spans="1:18" ht="22.5" customHeight="1">
      <c r="A7" s="124" t="s">
        <v>272</v>
      </c>
      <c r="B7" s="125">
        <f>B9+B11+B13</f>
        <v>0</v>
      </c>
      <c r="C7" s="126">
        <f>C9+C11+C13</f>
        <v>0</v>
      </c>
      <c r="D7" s="126">
        <f>D9+D11+D13</f>
        <v>0</v>
      </c>
      <c r="E7" s="126">
        <f>E9+E11+E13</f>
        <v>0</v>
      </c>
      <c r="F7" s="126">
        <f>F9+F11+F13</f>
        <v>0</v>
      </c>
      <c r="G7" s="127">
        <f>SUM(B7:F7)</f>
        <v>0</v>
      </c>
      <c r="H7" s="128">
        <f aca="true" t="shared" si="0" ref="H7:L8">H9+H11+H13</f>
        <v>0</v>
      </c>
      <c r="I7" s="126">
        <f t="shared" si="0"/>
        <v>0</v>
      </c>
      <c r="J7" s="126">
        <f t="shared" si="0"/>
        <v>0</v>
      </c>
      <c r="K7" s="126">
        <f t="shared" si="0"/>
        <v>0</v>
      </c>
      <c r="L7" s="126">
        <f t="shared" si="0"/>
        <v>0</v>
      </c>
      <c r="M7" s="127">
        <f aca="true" t="shared" si="1" ref="M7:M14">SUM(H7:L7)</f>
        <v>0</v>
      </c>
      <c r="N7" s="120">
        <f>IF(H8&gt;H7,"Ero","")</f>
      </c>
      <c r="O7" s="120">
        <f>IF(I8&gt;I7,"Ero","")</f>
      </c>
      <c r="P7" s="120">
        <f>IF(J8&gt;J7,"Ero","")</f>
      </c>
      <c r="Q7" s="120">
        <f>IF(K8&gt;K7,"Ero","")</f>
      </c>
      <c r="R7" s="120">
        <f>IF(L8&gt;L7,"Ero","")</f>
      </c>
    </row>
    <row r="8" spans="1:13" ht="22.5" customHeight="1" thickBot="1">
      <c r="A8" s="129" t="s">
        <v>278</v>
      </c>
      <c r="B8" s="546"/>
      <c r="C8" s="547"/>
      <c r="D8" s="547"/>
      <c r="E8" s="547"/>
      <c r="F8" s="547"/>
      <c r="G8" s="548"/>
      <c r="H8" s="130">
        <f t="shared" si="0"/>
        <v>0</v>
      </c>
      <c r="I8" s="131">
        <f t="shared" si="0"/>
        <v>0</v>
      </c>
      <c r="J8" s="131">
        <f t="shared" si="0"/>
        <v>0</v>
      </c>
      <c r="K8" s="131">
        <f t="shared" si="0"/>
        <v>0</v>
      </c>
      <c r="L8" s="131">
        <f t="shared" si="0"/>
        <v>0</v>
      </c>
      <c r="M8" s="132">
        <f t="shared" si="1"/>
        <v>0</v>
      </c>
    </row>
    <row r="9" spans="1:18" ht="22.5" customHeight="1">
      <c r="A9" s="124" t="s">
        <v>276</v>
      </c>
      <c r="B9" s="105"/>
      <c r="C9" s="106"/>
      <c r="D9" s="106"/>
      <c r="E9" s="106"/>
      <c r="F9" s="106"/>
      <c r="G9" s="127">
        <f>SUM(B9:F9)</f>
        <v>0</v>
      </c>
      <c r="H9" s="109"/>
      <c r="I9" s="106"/>
      <c r="J9" s="106"/>
      <c r="K9" s="106"/>
      <c r="L9" s="106"/>
      <c r="M9" s="127">
        <f t="shared" si="1"/>
        <v>0</v>
      </c>
      <c r="N9" s="120">
        <f>IF(H10&gt;H9,"Ero","")</f>
      </c>
      <c r="O9" s="120">
        <f>IF(I10&gt;I9,"Ero","")</f>
      </c>
      <c r="P9" s="120">
        <f>IF(J10&gt;J9,"Ero","")</f>
      </c>
      <c r="Q9" s="120">
        <f>IF(K10&gt;K9,"Ero","")</f>
      </c>
      <c r="R9" s="120">
        <f>IF(L10&gt;L9,"Ero","")</f>
      </c>
    </row>
    <row r="10" spans="1:13" ht="22.5" customHeight="1" thickBot="1">
      <c r="A10" s="133" t="s">
        <v>277</v>
      </c>
      <c r="B10" s="543"/>
      <c r="C10" s="544"/>
      <c r="D10" s="544"/>
      <c r="E10" s="544"/>
      <c r="F10" s="544"/>
      <c r="G10" s="545"/>
      <c r="H10" s="110"/>
      <c r="I10" s="111"/>
      <c r="J10" s="111"/>
      <c r="K10" s="111"/>
      <c r="L10" s="111"/>
      <c r="M10" s="134">
        <f t="shared" si="1"/>
        <v>0</v>
      </c>
    </row>
    <row r="11" spans="1:18" ht="22.5" customHeight="1">
      <c r="A11" s="124" t="s">
        <v>273</v>
      </c>
      <c r="B11" s="105"/>
      <c r="C11" s="106"/>
      <c r="D11" s="106"/>
      <c r="E11" s="106"/>
      <c r="F11" s="106"/>
      <c r="G11" s="127">
        <f>SUM(B11:F11)</f>
        <v>0</v>
      </c>
      <c r="H11" s="109"/>
      <c r="I11" s="106"/>
      <c r="J11" s="106"/>
      <c r="K11" s="106"/>
      <c r="L11" s="106"/>
      <c r="M11" s="127">
        <f t="shared" si="1"/>
        <v>0</v>
      </c>
      <c r="N11" s="120">
        <f>IF(H12&gt;H11,"Ero","")</f>
      </c>
      <c r="O11" s="120">
        <f>IF(I12&gt;I11,"Ero","")</f>
      </c>
      <c r="P11" s="120">
        <f>IF(J12&gt;J11,"Ero","")</f>
      </c>
      <c r="Q11" s="120">
        <f>IF(K12&gt;K11,"Ero","")</f>
      </c>
      <c r="R11" s="120">
        <f>IF(L12&gt;L11,"Ero","")</f>
      </c>
    </row>
    <row r="12" spans="1:13" ht="22.5" customHeight="1" thickBot="1">
      <c r="A12" s="133" t="s">
        <v>274</v>
      </c>
      <c r="B12" s="543"/>
      <c r="C12" s="544"/>
      <c r="D12" s="544"/>
      <c r="E12" s="544"/>
      <c r="F12" s="544"/>
      <c r="G12" s="545"/>
      <c r="H12" s="110"/>
      <c r="I12" s="111"/>
      <c r="J12" s="111"/>
      <c r="K12" s="111"/>
      <c r="L12" s="111"/>
      <c r="M12" s="134">
        <f t="shared" si="1"/>
        <v>0</v>
      </c>
    </row>
    <row r="13" spans="1:18" ht="22.5" customHeight="1">
      <c r="A13" s="135" t="s">
        <v>275</v>
      </c>
      <c r="B13" s="107"/>
      <c r="C13" s="108"/>
      <c r="D13" s="108"/>
      <c r="E13" s="108"/>
      <c r="F13" s="108"/>
      <c r="G13" s="136">
        <f>SUM(B13:F13)</f>
        <v>0</v>
      </c>
      <c r="H13" s="112"/>
      <c r="I13" s="108"/>
      <c r="J13" s="108"/>
      <c r="K13" s="108"/>
      <c r="L13" s="108"/>
      <c r="M13" s="136">
        <f t="shared" si="1"/>
        <v>0</v>
      </c>
      <c r="N13" s="120">
        <f>IF(H14&gt;H13,"Ero","")</f>
      </c>
      <c r="O13" s="120">
        <f>IF(I14&gt;I13,"Ero","")</f>
      </c>
      <c r="P13" s="120">
        <f>IF(J14&gt;J13,"Ero","")</f>
      </c>
      <c r="Q13" s="120">
        <f>IF(K14&gt;K13,"Ero","")</f>
      </c>
      <c r="R13" s="120">
        <f>IF(L14&gt;L13,"Ero","")</f>
      </c>
    </row>
    <row r="14" spans="1:13" ht="22.5" customHeight="1" thickBot="1">
      <c r="A14" s="133" t="s">
        <v>279</v>
      </c>
      <c r="B14" s="543"/>
      <c r="C14" s="544"/>
      <c r="D14" s="544"/>
      <c r="E14" s="544"/>
      <c r="F14" s="544"/>
      <c r="G14" s="545"/>
      <c r="H14" s="110"/>
      <c r="I14" s="111"/>
      <c r="J14" s="111"/>
      <c r="K14" s="111"/>
      <c r="L14" s="111"/>
      <c r="M14" s="134">
        <f t="shared" si="1"/>
        <v>0</v>
      </c>
    </row>
    <row r="15" spans="1:20" s="122" customFormat="1" ht="16.5">
      <c r="A15" s="121"/>
      <c r="B15" s="121"/>
      <c r="C15" s="121"/>
      <c r="D15" s="121"/>
      <c r="E15" s="121"/>
      <c r="F15" s="121"/>
      <c r="G15" s="121"/>
      <c r="N15" s="123"/>
      <c r="O15" s="123"/>
      <c r="P15" s="123"/>
      <c r="Q15" s="123"/>
      <c r="R15" s="123"/>
      <c r="S15" s="123"/>
      <c r="T15" s="123"/>
    </row>
    <row r="16" spans="1:10" ht="17.25" customHeight="1">
      <c r="A16" s="122"/>
      <c r="J16" s="137" t="str">
        <f ca="1">'Thong tin don vi'!E6&amp;", ngày "&amp;DAY(NOW())&amp;" tháng "&amp;MONTH(NOW())&amp;" năm "&amp;YEAR(NOW())</f>
        <v>Lái Thiêu, ngày 28 tháng 1 năm 2019</v>
      </c>
    </row>
    <row r="17" spans="1:12" ht="17.25" customHeight="1">
      <c r="A17" s="118" t="s">
        <v>16</v>
      </c>
      <c r="H17" s="122"/>
      <c r="I17" s="122"/>
      <c r="J17" s="138" t="s">
        <v>207</v>
      </c>
      <c r="K17" s="122"/>
      <c r="L17" s="122"/>
    </row>
    <row r="18" ht="16.5">
      <c r="J18" s="122"/>
    </row>
    <row r="22" spans="1:10" ht="16.5">
      <c r="A22" s="118" t="str">
        <f>IF('Thong tin don vi'!E10="","",'Thong tin don vi'!E10)</f>
        <v>B</v>
      </c>
      <c r="J22" s="118" t="str">
        <f>IF('Thong tin don vi'!E8="","",'Thong tin don vi'!E8)</f>
        <v>A</v>
      </c>
    </row>
  </sheetData>
  <sheetProtection/>
  <mergeCells count="9">
    <mergeCell ref="B10:G10"/>
    <mergeCell ref="B8:G8"/>
    <mergeCell ref="B12:G12"/>
    <mergeCell ref="B14:G14"/>
    <mergeCell ref="A1:L1"/>
    <mergeCell ref="A2:L2"/>
    <mergeCell ref="A4:A5"/>
    <mergeCell ref="B4:G4"/>
    <mergeCell ref="H4:M4"/>
  </mergeCells>
  <dataValidations count="1">
    <dataValidation type="whole" allowBlank="1" showInputMessage="1" showErrorMessage="1" sqref="B9 C9 D9 E9 F9 B11 C11 D11 E11 F11 B13 C13 D13 E13 F13 H9:L14">
      <formula1>0</formula1>
      <formula2>9000</formula2>
    </dataValidation>
  </dataValidations>
  <printOptions horizontalCentered="1"/>
  <pageMargins left="0.25" right="0.2" top="0.47" bottom="0.75" header="0.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D9" sqref="D9"/>
    </sheetView>
  </sheetViews>
  <sheetFormatPr defaultColWidth="8.796875" defaultRowHeight="15"/>
  <cols>
    <col min="1" max="1" width="6.69921875" style="59" customWidth="1"/>
    <col min="2" max="2" width="52" style="59" customWidth="1"/>
    <col min="3" max="3" width="6.5" style="59" customWidth="1"/>
    <col min="4" max="5" width="6.09765625" style="59" customWidth="1"/>
    <col min="6" max="6" width="6.3984375" style="59" customWidth="1"/>
    <col min="7" max="7" width="7.19921875" style="59" customWidth="1"/>
    <col min="8" max="8" width="9.09765625" style="59" customWidth="1"/>
    <col min="9" max="10" width="8.8984375" style="59" customWidth="1"/>
    <col min="11" max="11" width="8.3984375" style="59" customWidth="1"/>
    <col min="12" max="12" width="9.3984375" style="59" customWidth="1"/>
    <col min="13" max="17" width="4" style="59" bestFit="1" customWidth="1"/>
    <col min="18" max="16384" width="9" style="59" customWidth="1"/>
  </cols>
  <sheetData>
    <row r="1" spans="1:12" s="58" customFormat="1" ht="17.25">
      <c r="A1" s="493" t="str">
        <f ca="1">"THỐNG KÊ SỐ LỚP, SỐ HỌC SINH THCS NĂM HỌC "&amp;IF(MONTH(NOW())&gt;6,YEAR(NOW())&amp;"-"&amp;YEAR(NOW())+1,YEAR(NOW())-1&amp;"-"&amp;YEAR(NOW()))</f>
        <v>THỐNG KÊ SỐ LỚP, SỐ HỌC SINH THCS NĂM HỌC 2018-2019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15" t="s">
        <v>186</v>
      </c>
    </row>
    <row r="2" spans="1:11" s="58" customFormat="1" ht="16.5">
      <c r="A2" s="493" t="str">
        <f ca="1">"ĐƠN VỊ: "&amp;IF('Thong tin don vi'!F4="THCS",'Thong tin don vi'!E4,"")&amp;" - ĐỢT "&amp;IF(MONTH(NOW())&gt;6,1,2)&amp;" THÁNG "&amp;MONTH(NOW())&amp;"/"&amp;YEAR(NOW())</f>
        <v>ĐƠN VỊ:  - ĐỢT 2 THÁNG 1/2019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2" ht="18.7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s="61" customFormat="1" ht="17.25" customHeight="1">
      <c r="A4" s="488" t="s">
        <v>78</v>
      </c>
      <c r="B4" s="489"/>
      <c r="C4" s="489" t="s">
        <v>17</v>
      </c>
      <c r="D4" s="489"/>
      <c r="E4" s="489"/>
      <c r="F4" s="489"/>
      <c r="G4" s="489"/>
      <c r="H4" s="489" t="s">
        <v>18</v>
      </c>
      <c r="I4" s="489"/>
      <c r="J4" s="489"/>
      <c r="K4" s="489"/>
      <c r="L4" s="504"/>
      <c r="M4" s="63"/>
      <c r="N4" s="63"/>
    </row>
    <row r="5" spans="1:12" s="63" customFormat="1" ht="33.75" thickBot="1">
      <c r="A5" s="491"/>
      <c r="B5" s="492"/>
      <c r="C5" s="85">
        <v>6</v>
      </c>
      <c r="D5" s="85">
        <v>7</v>
      </c>
      <c r="E5" s="85">
        <v>8</v>
      </c>
      <c r="F5" s="85">
        <v>9</v>
      </c>
      <c r="G5" s="148" t="s">
        <v>83</v>
      </c>
      <c r="H5" s="85">
        <v>6</v>
      </c>
      <c r="I5" s="85">
        <v>7</v>
      </c>
      <c r="J5" s="85">
        <v>8</v>
      </c>
      <c r="K5" s="85">
        <v>9</v>
      </c>
      <c r="L5" s="149" t="s">
        <v>83</v>
      </c>
    </row>
    <row r="6" spans="1:12" s="63" customFormat="1" ht="18" thickBot="1">
      <c r="A6" s="560">
        <v>1</v>
      </c>
      <c r="B6" s="561"/>
      <c r="C6" s="150">
        <v>2</v>
      </c>
      <c r="D6" s="150">
        <v>3</v>
      </c>
      <c r="E6" s="150">
        <v>4</v>
      </c>
      <c r="F6" s="150">
        <v>5</v>
      </c>
      <c r="G6" s="150">
        <v>6</v>
      </c>
      <c r="H6" s="150">
        <v>7</v>
      </c>
      <c r="I6" s="150">
        <v>8</v>
      </c>
      <c r="J6" s="150">
        <v>9</v>
      </c>
      <c r="K6" s="150">
        <v>10</v>
      </c>
      <c r="L6" s="151">
        <v>11</v>
      </c>
    </row>
    <row r="7" spans="1:17" ht="20.25" customHeight="1">
      <c r="A7" s="556" t="s">
        <v>1</v>
      </c>
      <c r="B7" s="155" t="s">
        <v>272</v>
      </c>
      <c r="C7" s="98"/>
      <c r="D7" s="98"/>
      <c r="E7" s="98"/>
      <c r="F7" s="98"/>
      <c r="G7" s="152">
        <f>SUM(C7:F7)</f>
        <v>0</v>
      </c>
      <c r="H7" s="98"/>
      <c r="I7" s="98"/>
      <c r="J7" s="98"/>
      <c r="K7" s="98"/>
      <c r="L7" s="153">
        <f aca="true" t="shared" si="0" ref="L7:L12">SUM(H7:K7)</f>
        <v>0</v>
      </c>
      <c r="M7" s="113">
        <f>IF(H8&gt;H7,"ero","")</f>
      </c>
      <c r="N7" s="113">
        <f>IF(I8&gt;I7,"ero","")</f>
      </c>
      <c r="O7" s="113">
        <f>IF(J8&gt;J7,"ero","")</f>
      </c>
      <c r="P7" s="113">
        <f>IF(K8&gt;K7,"ero","")</f>
      </c>
      <c r="Q7" s="113">
        <f>IF(L8&gt;L7,"ero","")</f>
      </c>
    </row>
    <row r="8" spans="1:12" ht="20.25" customHeight="1" thickBot="1">
      <c r="A8" s="557"/>
      <c r="B8" s="156" t="s">
        <v>278</v>
      </c>
      <c r="C8" s="499"/>
      <c r="D8" s="499"/>
      <c r="E8" s="499"/>
      <c r="F8" s="499"/>
      <c r="G8" s="499"/>
      <c r="H8" s="102"/>
      <c r="I8" s="102"/>
      <c r="J8" s="102"/>
      <c r="K8" s="102"/>
      <c r="L8" s="104">
        <f t="shared" si="0"/>
        <v>0</v>
      </c>
    </row>
    <row r="9" spans="1:17" ht="20.25" customHeight="1">
      <c r="A9" s="557"/>
      <c r="B9" s="157" t="s">
        <v>280</v>
      </c>
      <c r="C9" s="154"/>
      <c r="D9" s="154"/>
      <c r="E9" s="154"/>
      <c r="F9" s="154"/>
      <c r="G9" s="78">
        <f>SUM(C9:F9)</f>
        <v>0</v>
      </c>
      <c r="H9" s="154"/>
      <c r="I9" s="154"/>
      <c r="J9" s="154"/>
      <c r="K9" s="154"/>
      <c r="L9" s="79">
        <f t="shared" si="0"/>
        <v>0</v>
      </c>
      <c r="M9" s="59">
        <f>IF(H10&gt;H9,"Ero","")</f>
      </c>
      <c r="N9" s="59">
        <f>IF(I10&gt;I9,"Ero","")</f>
      </c>
      <c r="O9" s="59">
        <f>IF(J10&gt;J9,"Ero","")</f>
      </c>
      <c r="P9" s="59">
        <f>IF(K10&gt;K9,"Ero","")</f>
      </c>
      <c r="Q9" s="59">
        <f>IF(L10&gt;L9,"Ero","")</f>
      </c>
    </row>
    <row r="10" spans="1:12" ht="20.25" customHeight="1" thickBot="1">
      <c r="A10" s="557"/>
      <c r="B10" s="158" t="s">
        <v>281</v>
      </c>
      <c r="C10" s="559"/>
      <c r="D10" s="559"/>
      <c r="E10" s="559"/>
      <c r="F10" s="559"/>
      <c r="G10" s="559"/>
      <c r="H10" s="101"/>
      <c r="I10" s="101"/>
      <c r="J10" s="101"/>
      <c r="K10" s="101"/>
      <c r="L10" s="84">
        <f t="shared" si="0"/>
        <v>0</v>
      </c>
    </row>
    <row r="11" spans="1:17" ht="20.25" customHeight="1">
      <c r="A11" s="557"/>
      <c r="B11" s="155" t="s">
        <v>282</v>
      </c>
      <c r="C11" s="98"/>
      <c r="D11" s="98"/>
      <c r="E11" s="98"/>
      <c r="F11" s="98"/>
      <c r="G11" s="152">
        <f>SUM(C11:F11)</f>
        <v>0</v>
      </c>
      <c r="H11" s="98"/>
      <c r="I11" s="98"/>
      <c r="J11" s="98"/>
      <c r="K11" s="98"/>
      <c r="L11" s="153">
        <f t="shared" si="0"/>
        <v>0</v>
      </c>
      <c r="M11" s="59">
        <f>IF(H12&gt;H11,"Ero","")</f>
      </c>
      <c r="N11" s="59">
        <f>IF(I12&gt;I11,"Ero","")</f>
      </c>
      <c r="O11" s="59">
        <f>IF(J12&gt;J11,"Ero","")</f>
      </c>
      <c r="P11" s="59">
        <f>IF(K12&gt;K11,"Ero","")</f>
      </c>
      <c r="Q11" s="59">
        <f>IF(L12&gt;L11,"Ero","")</f>
      </c>
    </row>
    <row r="12" spans="1:12" ht="20.25" customHeight="1" thickBot="1">
      <c r="A12" s="558"/>
      <c r="B12" s="158" t="s">
        <v>283</v>
      </c>
      <c r="C12" s="559"/>
      <c r="D12" s="559"/>
      <c r="E12" s="559"/>
      <c r="F12" s="559"/>
      <c r="G12" s="559"/>
      <c r="H12" s="101"/>
      <c r="I12" s="101"/>
      <c r="J12" s="101"/>
      <c r="K12" s="101"/>
      <c r="L12" s="84">
        <f t="shared" si="0"/>
        <v>0</v>
      </c>
    </row>
    <row r="13" spans="8:11" ht="5.25" customHeight="1">
      <c r="H13" s="58"/>
      <c r="I13" s="58"/>
      <c r="K13" s="58"/>
    </row>
    <row r="14" spans="1:9" ht="17.25" customHeight="1">
      <c r="A14" s="58"/>
      <c r="B14" s="58"/>
      <c r="I14" s="72" t="str">
        <f ca="1">'Thong tin don vi'!E6&amp;", ngày "&amp;DAY(NOW())&amp;" tháng "&amp;MONTH(NOW())&amp;" năm "&amp;YEAR(NOW())</f>
        <v>Lái Thiêu, ngày 28 tháng 1 năm 2019</v>
      </c>
    </row>
    <row r="15" spans="2:12" ht="17.25" customHeight="1">
      <c r="B15" s="56" t="s">
        <v>16</v>
      </c>
      <c r="H15" s="58"/>
      <c r="I15" s="75" t="s">
        <v>207</v>
      </c>
      <c r="J15" s="58"/>
      <c r="K15" s="58"/>
      <c r="L15" s="58"/>
    </row>
    <row r="16" ht="16.5">
      <c r="I16" s="58"/>
    </row>
    <row r="20" spans="2:9" ht="16.5">
      <c r="B20" s="56" t="str">
        <f>IF('Thong tin don vi'!E10="","",'Thong tin don vi'!E10)</f>
        <v>B</v>
      </c>
      <c r="I20" s="56" t="str">
        <f>IF('Thong tin don vi'!E8="","",'Thong tin don vi'!E8)</f>
        <v>A</v>
      </c>
    </row>
  </sheetData>
  <sheetProtection/>
  <mergeCells count="10">
    <mergeCell ref="A1:K1"/>
    <mergeCell ref="A2:K2"/>
    <mergeCell ref="A7:A12"/>
    <mergeCell ref="C8:G8"/>
    <mergeCell ref="C10:G10"/>
    <mergeCell ref="C12:G12"/>
    <mergeCell ref="A6:B6"/>
    <mergeCell ref="H4:L4"/>
    <mergeCell ref="C4:G4"/>
    <mergeCell ref="A4:B5"/>
  </mergeCells>
  <dataValidations count="1">
    <dataValidation type="whole" allowBlank="1" showInputMessage="1" showErrorMessage="1" sqref="C7 D7 E7 F7 C9 D9 E9 F9 C11 D11 E11 F11 H7:K12">
      <formula1>0</formula1>
      <formula2>9000</formula2>
    </dataValidation>
  </dataValidations>
  <printOptions horizontalCentered="1"/>
  <pageMargins left="0.39" right="0.31" top="0.39" bottom="0.6" header="0.18" footer="0.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8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10" sqref="AJ10"/>
    </sheetView>
  </sheetViews>
  <sheetFormatPr defaultColWidth="8.796875" defaultRowHeight="15"/>
  <cols>
    <col min="1" max="1" width="9.19921875" style="10" customWidth="1"/>
    <col min="2" max="2" width="14.09765625" style="10" customWidth="1"/>
    <col min="3" max="3" width="5.09765625" style="10" customWidth="1"/>
    <col min="4" max="5" width="4" style="10" customWidth="1"/>
    <col min="6" max="6" width="4.5" style="10" customWidth="1"/>
    <col min="7" max="7" width="4.09765625" style="10" customWidth="1"/>
    <col min="8" max="16" width="3.8984375" style="10" customWidth="1"/>
    <col min="17" max="17" width="4" style="10" customWidth="1"/>
    <col min="18" max="18" width="4.5" style="10" customWidth="1"/>
    <col min="19" max="22" width="4.09765625" style="10" customWidth="1"/>
    <col min="23" max="23" width="4.3984375" style="10" customWidth="1"/>
    <col min="24" max="24" width="4.5" style="10" customWidth="1"/>
    <col min="25" max="26" width="4.09765625" style="10" customWidth="1"/>
    <col min="27" max="27" width="4.59765625" style="10" customWidth="1"/>
    <col min="28" max="28" width="3.59765625" style="10" customWidth="1"/>
    <col min="29" max="29" width="4.3984375" style="10" customWidth="1"/>
    <col min="30" max="30" width="3.5" style="10" customWidth="1"/>
    <col min="31" max="31" width="4.3984375" style="10" customWidth="1"/>
    <col min="32" max="32" width="4.59765625" style="10" customWidth="1"/>
    <col min="33" max="33" width="3.8984375" style="10" customWidth="1"/>
    <col min="34" max="34" width="3.59765625" style="10" customWidth="1"/>
    <col min="35" max="35" width="3.8984375" style="10" customWidth="1"/>
    <col min="36" max="36" width="4.3984375" style="10" customWidth="1"/>
    <col min="37" max="37" width="16.09765625" style="10" customWidth="1"/>
    <col min="38" max="16384" width="9" style="10" customWidth="1"/>
  </cols>
  <sheetData>
    <row r="1" spans="2:37" s="11" customFormat="1" ht="22.5" customHeight="1">
      <c r="B1" s="2"/>
      <c r="C1" s="578" t="str">
        <f ca="1">"BÁO CÁO BIÊN CHẾ CÁN BỘ, GIÁO VIÊN, NHÂN VIÊN NĂM HỌC "&amp;IF(MONTH(NOW())&gt;6,YEAR(NOW()),YEAR(NOW())-1)&amp;"-"&amp;IF(MONTH(NOW())&gt;6,YEAR(NOW())+1,YEAR(NOW()))</f>
        <v>BÁO CÁO BIÊN CHẾ CÁN BỘ, GIÁO VIÊN, NHÂN VIÊN NĂM HỌC 2018-2019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159" t="s">
        <v>185</v>
      </c>
    </row>
    <row r="2" spans="2:37" ht="27.75" customHeight="1">
      <c r="B2" s="2"/>
      <c r="C2" s="578" t="str">
        <f ca="1">"ĐƠN VỊ: "&amp;'Thong tin don vi'!E4&amp;" - ĐỢT "&amp;IF(MONTH(NOW())&gt;6,1,2)&amp;" THÁNG "&amp;MONTH(NOW())&amp;"/"&amp;YEAR(NOW())</f>
        <v>ĐƠN VỊ: TRƯỜNG TIỂU HỌC BÌNH HÒA - ĐỢT 2 THÁNG 1/2019</v>
      </c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2"/>
    </row>
    <row r="3" spans="2:37" ht="14.25" customHeight="1" thickBot="1">
      <c r="B3" s="5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"/>
      <c r="AH3" s="5"/>
      <c r="AI3" s="5"/>
      <c r="AJ3" s="5"/>
      <c r="AK3" s="5"/>
    </row>
    <row r="4" spans="1:37" s="4" customFormat="1" ht="16.5" customHeight="1">
      <c r="A4" s="588" t="s">
        <v>78</v>
      </c>
      <c r="B4" s="589"/>
      <c r="C4" s="574" t="s">
        <v>127</v>
      </c>
      <c r="D4" s="589" t="s">
        <v>22</v>
      </c>
      <c r="E4" s="589"/>
      <c r="F4" s="589"/>
      <c r="G4" s="589"/>
      <c r="H4" s="589" t="s">
        <v>23</v>
      </c>
      <c r="I4" s="589"/>
      <c r="J4" s="589"/>
      <c r="K4" s="589"/>
      <c r="L4" s="589"/>
      <c r="M4" s="589"/>
      <c r="N4" s="589"/>
      <c r="O4" s="589"/>
      <c r="P4" s="589"/>
      <c r="Q4" s="574" t="s">
        <v>24</v>
      </c>
      <c r="R4" s="574" t="s">
        <v>117</v>
      </c>
      <c r="S4" s="574" t="s">
        <v>121</v>
      </c>
      <c r="T4" s="574" t="s">
        <v>122</v>
      </c>
      <c r="U4" s="574" t="s">
        <v>123</v>
      </c>
      <c r="V4" s="574" t="s">
        <v>124</v>
      </c>
      <c r="W4" s="574" t="s">
        <v>125</v>
      </c>
      <c r="X4" s="574" t="s">
        <v>118</v>
      </c>
      <c r="Y4" s="574" t="s">
        <v>119</v>
      </c>
      <c r="Z4" s="574" t="s">
        <v>181</v>
      </c>
      <c r="AA4" s="574" t="s">
        <v>184</v>
      </c>
      <c r="AB4" s="574" t="s">
        <v>25</v>
      </c>
      <c r="AC4" s="574" t="s">
        <v>26</v>
      </c>
      <c r="AD4" s="574" t="s">
        <v>27</v>
      </c>
      <c r="AE4" s="574" t="s">
        <v>199</v>
      </c>
      <c r="AF4" s="574" t="s">
        <v>200</v>
      </c>
      <c r="AG4" s="574" t="s">
        <v>201</v>
      </c>
      <c r="AH4" s="574" t="s">
        <v>120</v>
      </c>
      <c r="AI4" s="574" t="s">
        <v>178</v>
      </c>
      <c r="AJ4" s="574" t="s">
        <v>28</v>
      </c>
      <c r="AK4" s="608" t="s">
        <v>126</v>
      </c>
    </row>
    <row r="5" spans="1:37" s="28" customFormat="1" ht="16.5" customHeight="1">
      <c r="A5" s="590"/>
      <c r="B5" s="591"/>
      <c r="C5" s="575"/>
      <c r="D5" s="597" t="s">
        <v>112</v>
      </c>
      <c r="E5" s="597" t="s">
        <v>177</v>
      </c>
      <c r="F5" s="597" t="s">
        <v>113</v>
      </c>
      <c r="G5" s="597" t="s">
        <v>114</v>
      </c>
      <c r="H5" s="596" t="s">
        <v>15</v>
      </c>
      <c r="I5" s="596"/>
      <c r="J5" s="596" t="s">
        <v>20</v>
      </c>
      <c r="K5" s="596"/>
      <c r="L5" s="596"/>
      <c r="M5" s="596"/>
      <c r="N5" s="596"/>
      <c r="O5" s="596"/>
      <c r="P5" s="597" t="s">
        <v>116</v>
      </c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95"/>
      <c r="AC5" s="575"/>
      <c r="AD5" s="595"/>
      <c r="AE5" s="575"/>
      <c r="AF5" s="595"/>
      <c r="AG5" s="575"/>
      <c r="AH5" s="575"/>
      <c r="AI5" s="575"/>
      <c r="AJ5" s="575"/>
      <c r="AK5" s="609"/>
    </row>
    <row r="6" spans="1:37" s="28" customFormat="1" ht="48.75" thickBot="1">
      <c r="A6" s="592"/>
      <c r="B6" s="593"/>
      <c r="C6" s="577"/>
      <c r="D6" s="599"/>
      <c r="E6" s="598"/>
      <c r="F6" s="599"/>
      <c r="G6" s="599"/>
      <c r="H6" s="218" t="s">
        <v>9</v>
      </c>
      <c r="I6" s="218" t="s">
        <v>8</v>
      </c>
      <c r="J6" s="219" t="s">
        <v>115</v>
      </c>
      <c r="K6" s="218" t="s">
        <v>29</v>
      </c>
      <c r="L6" s="218" t="s">
        <v>30</v>
      </c>
      <c r="M6" s="219" t="s">
        <v>31</v>
      </c>
      <c r="N6" s="219" t="s">
        <v>32</v>
      </c>
      <c r="O6" s="219" t="s">
        <v>33</v>
      </c>
      <c r="P6" s="599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6"/>
      <c r="AF6" s="577"/>
      <c r="AG6" s="577"/>
      <c r="AH6" s="577"/>
      <c r="AI6" s="577"/>
      <c r="AJ6" s="577"/>
      <c r="AK6" s="610"/>
    </row>
    <row r="7" spans="1:37" s="29" customFormat="1" ht="12" thickBot="1">
      <c r="A7" s="600">
        <v>1</v>
      </c>
      <c r="B7" s="601"/>
      <c r="C7" s="199">
        <v>2</v>
      </c>
      <c r="D7" s="199">
        <v>3</v>
      </c>
      <c r="E7" s="199">
        <v>4</v>
      </c>
      <c r="F7" s="199">
        <v>5</v>
      </c>
      <c r="G7" s="199">
        <v>6</v>
      </c>
      <c r="H7" s="199">
        <v>7</v>
      </c>
      <c r="I7" s="199">
        <v>8</v>
      </c>
      <c r="J7" s="199">
        <v>9</v>
      </c>
      <c r="K7" s="199">
        <v>10</v>
      </c>
      <c r="L7" s="199">
        <v>11</v>
      </c>
      <c r="M7" s="199">
        <v>12</v>
      </c>
      <c r="N7" s="199">
        <v>13</v>
      </c>
      <c r="O7" s="199">
        <v>14</v>
      </c>
      <c r="P7" s="199">
        <v>15</v>
      </c>
      <c r="Q7" s="199">
        <v>16</v>
      </c>
      <c r="R7" s="199">
        <v>17</v>
      </c>
      <c r="S7" s="199">
        <v>18</v>
      </c>
      <c r="T7" s="199">
        <v>19</v>
      </c>
      <c r="U7" s="199">
        <v>20</v>
      </c>
      <c r="V7" s="199">
        <v>21</v>
      </c>
      <c r="W7" s="199">
        <v>22</v>
      </c>
      <c r="X7" s="199">
        <v>23</v>
      </c>
      <c r="Y7" s="199">
        <v>24</v>
      </c>
      <c r="Z7" s="199">
        <v>25</v>
      </c>
      <c r="AA7" s="199">
        <v>26</v>
      </c>
      <c r="AB7" s="199">
        <v>27</v>
      </c>
      <c r="AC7" s="199">
        <v>28</v>
      </c>
      <c r="AD7" s="199">
        <v>29</v>
      </c>
      <c r="AE7" s="199">
        <v>30</v>
      </c>
      <c r="AF7" s="199">
        <v>31</v>
      </c>
      <c r="AG7" s="199">
        <v>32</v>
      </c>
      <c r="AH7" s="199">
        <v>33</v>
      </c>
      <c r="AI7" s="199">
        <v>34</v>
      </c>
      <c r="AJ7" s="199">
        <v>35</v>
      </c>
      <c r="AK7" s="220">
        <v>36</v>
      </c>
    </row>
    <row r="8" spans="1:38" ht="16.5" customHeight="1">
      <c r="A8" s="605" t="s">
        <v>15</v>
      </c>
      <c r="B8" s="160" t="s">
        <v>85</v>
      </c>
      <c r="C8" s="161">
        <f>SUM(D8:E8,H8:I8,AB8:AJ8)</f>
        <v>0</v>
      </c>
      <c r="D8" s="179"/>
      <c r="E8" s="179"/>
      <c r="F8" s="565"/>
      <c r="G8" s="566"/>
      <c r="H8" s="179"/>
      <c r="I8" s="179"/>
      <c r="J8" s="565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66"/>
      <c r="AB8" s="179"/>
      <c r="AC8" s="179"/>
      <c r="AD8" s="179"/>
      <c r="AE8" s="179"/>
      <c r="AF8" s="179"/>
      <c r="AG8" s="179"/>
      <c r="AH8" s="179"/>
      <c r="AI8" s="179"/>
      <c r="AJ8" s="179"/>
      <c r="AK8" s="184"/>
      <c r="AL8" s="10">
        <f>IF(AND(AJ8&gt;0,AK8=""),"Ero","")</f>
      </c>
    </row>
    <row r="9" spans="1:38" ht="16.5" customHeight="1">
      <c r="A9" s="606"/>
      <c r="B9" s="176" t="s">
        <v>10</v>
      </c>
      <c r="C9" s="162">
        <f aca="true" t="shared" si="0" ref="C9:C15">SUM(D9:E9,H9:I9,AB9:AJ9)</f>
        <v>0</v>
      </c>
      <c r="D9" s="180"/>
      <c r="E9" s="180"/>
      <c r="F9" s="567"/>
      <c r="G9" s="568"/>
      <c r="H9" s="180"/>
      <c r="I9" s="180"/>
      <c r="J9" s="567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68"/>
      <c r="AB9" s="180"/>
      <c r="AC9" s="180"/>
      <c r="AD9" s="180"/>
      <c r="AE9" s="180"/>
      <c r="AF9" s="180"/>
      <c r="AG9" s="180"/>
      <c r="AH9" s="180"/>
      <c r="AI9" s="180"/>
      <c r="AJ9" s="180"/>
      <c r="AK9" s="185"/>
      <c r="AL9" s="10">
        <f aca="true" t="shared" si="1" ref="AL9:AL23">IF(AND(AJ9&gt;0,AK9=""),"Ero","")</f>
      </c>
    </row>
    <row r="10" spans="1:38" ht="16.5" customHeight="1">
      <c r="A10" s="606"/>
      <c r="B10" s="424" t="s">
        <v>355</v>
      </c>
      <c r="C10" s="177">
        <f t="shared" si="0"/>
        <v>0</v>
      </c>
      <c r="D10" s="181"/>
      <c r="E10" s="181"/>
      <c r="F10" s="567"/>
      <c r="G10" s="568"/>
      <c r="H10" s="181"/>
      <c r="I10" s="181"/>
      <c r="J10" s="567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68"/>
      <c r="AB10" s="181"/>
      <c r="AC10" s="181"/>
      <c r="AD10" s="181"/>
      <c r="AE10" s="181"/>
      <c r="AF10" s="181"/>
      <c r="AG10" s="181"/>
      <c r="AH10" s="181"/>
      <c r="AI10" s="181"/>
      <c r="AJ10" s="181"/>
      <c r="AK10" s="186"/>
      <c r="AL10" s="10">
        <f t="shared" si="1"/>
      </c>
    </row>
    <row r="11" spans="1:38" ht="16.5" customHeight="1" thickBot="1">
      <c r="A11" s="607"/>
      <c r="B11" s="169" t="s">
        <v>10</v>
      </c>
      <c r="C11" s="170">
        <f t="shared" si="0"/>
        <v>0</v>
      </c>
      <c r="D11" s="182"/>
      <c r="E11" s="182"/>
      <c r="F11" s="569"/>
      <c r="G11" s="570"/>
      <c r="H11" s="182"/>
      <c r="I11" s="182"/>
      <c r="J11" s="569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0"/>
      <c r="AB11" s="182"/>
      <c r="AC11" s="182"/>
      <c r="AD11" s="182"/>
      <c r="AE11" s="182"/>
      <c r="AF11" s="182"/>
      <c r="AG11" s="182"/>
      <c r="AH11" s="182"/>
      <c r="AI11" s="182"/>
      <c r="AJ11" s="182"/>
      <c r="AK11" s="187"/>
      <c r="AL11" s="10">
        <f t="shared" si="1"/>
      </c>
    </row>
    <row r="12" spans="1:38" ht="16.5" customHeight="1">
      <c r="A12" s="602" t="s">
        <v>13</v>
      </c>
      <c r="B12" s="163" t="s">
        <v>85</v>
      </c>
      <c r="C12" s="164">
        <f t="shared" si="0"/>
        <v>0</v>
      </c>
      <c r="D12" s="183"/>
      <c r="E12" s="183"/>
      <c r="F12" s="565"/>
      <c r="G12" s="571"/>
      <c r="H12" s="566"/>
      <c r="I12" s="183"/>
      <c r="J12" s="565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66"/>
      <c r="AB12" s="183"/>
      <c r="AC12" s="183"/>
      <c r="AD12" s="183"/>
      <c r="AE12" s="183"/>
      <c r="AF12" s="183"/>
      <c r="AG12" s="183"/>
      <c r="AH12" s="183"/>
      <c r="AI12" s="183"/>
      <c r="AJ12" s="183"/>
      <c r="AK12" s="188"/>
      <c r="AL12" s="10">
        <f t="shared" si="1"/>
      </c>
    </row>
    <row r="13" spans="1:38" ht="16.5" customHeight="1">
      <c r="A13" s="603"/>
      <c r="B13" s="176" t="s">
        <v>10</v>
      </c>
      <c r="C13" s="162">
        <f t="shared" si="0"/>
        <v>0</v>
      </c>
      <c r="D13" s="180"/>
      <c r="E13" s="180"/>
      <c r="F13" s="567"/>
      <c r="G13" s="572"/>
      <c r="H13" s="568"/>
      <c r="I13" s="180"/>
      <c r="J13" s="567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68"/>
      <c r="AB13" s="180"/>
      <c r="AC13" s="180"/>
      <c r="AD13" s="180"/>
      <c r="AE13" s="180"/>
      <c r="AF13" s="180"/>
      <c r="AG13" s="180"/>
      <c r="AH13" s="180"/>
      <c r="AI13" s="180"/>
      <c r="AJ13" s="180"/>
      <c r="AK13" s="185"/>
      <c r="AL13" s="10">
        <f t="shared" si="1"/>
      </c>
    </row>
    <row r="14" spans="1:38" ht="16.5" customHeight="1">
      <c r="A14" s="603"/>
      <c r="B14" s="424" t="s">
        <v>355</v>
      </c>
      <c r="C14" s="177">
        <f t="shared" si="0"/>
        <v>0</v>
      </c>
      <c r="D14" s="181"/>
      <c r="E14" s="181"/>
      <c r="F14" s="567"/>
      <c r="G14" s="572"/>
      <c r="H14" s="568"/>
      <c r="I14" s="181"/>
      <c r="J14" s="567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68"/>
      <c r="AB14" s="181"/>
      <c r="AC14" s="181"/>
      <c r="AD14" s="181"/>
      <c r="AE14" s="181"/>
      <c r="AF14" s="181"/>
      <c r="AG14" s="181"/>
      <c r="AH14" s="181"/>
      <c r="AI14" s="181"/>
      <c r="AJ14" s="181"/>
      <c r="AK14" s="186"/>
      <c r="AL14" s="10">
        <f t="shared" si="1"/>
      </c>
    </row>
    <row r="15" spans="1:38" ht="16.5" customHeight="1" thickBot="1">
      <c r="A15" s="604"/>
      <c r="B15" s="169" t="s">
        <v>10</v>
      </c>
      <c r="C15" s="170">
        <f t="shared" si="0"/>
        <v>0</v>
      </c>
      <c r="D15" s="182"/>
      <c r="E15" s="182"/>
      <c r="F15" s="569"/>
      <c r="G15" s="573"/>
      <c r="H15" s="570"/>
      <c r="I15" s="182"/>
      <c r="J15" s="569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0"/>
      <c r="AB15" s="182"/>
      <c r="AC15" s="182"/>
      <c r="AD15" s="182"/>
      <c r="AE15" s="182"/>
      <c r="AF15" s="182"/>
      <c r="AG15" s="182"/>
      <c r="AH15" s="182"/>
      <c r="AI15" s="182"/>
      <c r="AJ15" s="182"/>
      <c r="AK15" s="187"/>
      <c r="AL15" s="10">
        <f t="shared" si="1"/>
      </c>
    </row>
    <row r="16" spans="1:38" ht="16.5" customHeight="1">
      <c r="A16" s="579" t="s">
        <v>20</v>
      </c>
      <c r="B16" s="163" t="s">
        <v>85</v>
      </c>
      <c r="C16" s="164">
        <f>SUM(F16,D16,J16:O16,Q16:T16,X16:Y16,AA16:AD16,AG16:AH16,AJ16)</f>
        <v>0</v>
      </c>
      <c r="D16" s="183"/>
      <c r="E16" s="562"/>
      <c r="F16" s="183"/>
      <c r="G16" s="565"/>
      <c r="H16" s="571"/>
      <c r="I16" s="566"/>
      <c r="J16" s="183"/>
      <c r="K16" s="183"/>
      <c r="L16" s="183"/>
      <c r="M16" s="183"/>
      <c r="N16" s="183"/>
      <c r="O16" s="183"/>
      <c r="P16" s="562"/>
      <c r="Q16" s="183"/>
      <c r="R16" s="183"/>
      <c r="S16" s="183"/>
      <c r="T16" s="183"/>
      <c r="U16" s="565"/>
      <c r="V16" s="571"/>
      <c r="W16" s="566"/>
      <c r="X16" s="183"/>
      <c r="Y16" s="183"/>
      <c r="Z16" s="562"/>
      <c r="AA16" s="183"/>
      <c r="AB16" s="183"/>
      <c r="AC16" s="183"/>
      <c r="AD16" s="183"/>
      <c r="AE16" s="565"/>
      <c r="AF16" s="566"/>
      <c r="AG16" s="183"/>
      <c r="AH16" s="183"/>
      <c r="AI16" s="562"/>
      <c r="AJ16" s="183"/>
      <c r="AK16" s="188"/>
      <c r="AL16" s="10">
        <f t="shared" si="1"/>
      </c>
    </row>
    <row r="17" spans="1:38" ht="16.5" customHeight="1">
      <c r="A17" s="580"/>
      <c r="B17" s="176" t="s">
        <v>10</v>
      </c>
      <c r="C17" s="162">
        <f>SUM(F17,D17,J17:O17,Q17:T17,X17:Y17,AA17:AD17,AG17:AH17,AJ17)</f>
        <v>0</v>
      </c>
      <c r="D17" s="180"/>
      <c r="E17" s="563"/>
      <c r="F17" s="180"/>
      <c r="G17" s="567"/>
      <c r="H17" s="572"/>
      <c r="I17" s="568"/>
      <c r="J17" s="180"/>
      <c r="K17" s="180"/>
      <c r="L17" s="180"/>
      <c r="M17" s="180"/>
      <c r="N17" s="180"/>
      <c r="O17" s="180"/>
      <c r="P17" s="563"/>
      <c r="Q17" s="180"/>
      <c r="R17" s="180"/>
      <c r="S17" s="180"/>
      <c r="T17" s="180"/>
      <c r="U17" s="567"/>
      <c r="V17" s="572"/>
      <c r="W17" s="568"/>
      <c r="X17" s="180"/>
      <c r="Y17" s="180"/>
      <c r="Z17" s="563"/>
      <c r="AA17" s="180"/>
      <c r="AB17" s="180"/>
      <c r="AC17" s="180"/>
      <c r="AD17" s="180"/>
      <c r="AE17" s="567"/>
      <c r="AF17" s="568"/>
      <c r="AG17" s="180"/>
      <c r="AH17" s="180"/>
      <c r="AI17" s="563"/>
      <c r="AJ17" s="180"/>
      <c r="AK17" s="185"/>
      <c r="AL17" s="10">
        <f t="shared" si="1"/>
      </c>
    </row>
    <row r="18" spans="1:38" ht="16.5" customHeight="1">
      <c r="A18" s="580"/>
      <c r="B18" s="424" t="s">
        <v>355</v>
      </c>
      <c r="C18" s="177">
        <f>SUM(F18,D18,J18:O18,Q18:T18,X18:Y18,AA18:AD18,AG18:AH18,AJ18)</f>
        <v>0</v>
      </c>
      <c r="D18" s="181"/>
      <c r="E18" s="563"/>
      <c r="F18" s="181"/>
      <c r="G18" s="567"/>
      <c r="H18" s="572"/>
      <c r="I18" s="568"/>
      <c r="J18" s="181"/>
      <c r="K18" s="181"/>
      <c r="L18" s="181"/>
      <c r="M18" s="181"/>
      <c r="N18" s="181"/>
      <c r="O18" s="181"/>
      <c r="P18" s="563"/>
      <c r="Q18" s="181"/>
      <c r="R18" s="181"/>
      <c r="S18" s="181"/>
      <c r="T18" s="181"/>
      <c r="U18" s="567"/>
      <c r="V18" s="572"/>
      <c r="W18" s="568"/>
      <c r="X18" s="181"/>
      <c r="Y18" s="181"/>
      <c r="Z18" s="563"/>
      <c r="AA18" s="181"/>
      <c r="AB18" s="181"/>
      <c r="AC18" s="181"/>
      <c r="AD18" s="181"/>
      <c r="AE18" s="567"/>
      <c r="AF18" s="568"/>
      <c r="AG18" s="181"/>
      <c r="AH18" s="181"/>
      <c r="AI18" s="563"/>
      <c r="AJ18" s="181"/>
      <c r="AK18" s="186"/>
      <c r="AL18" s="10">
        <f t="shared" si="1"/>
      </c>
    </row>
    <row r="19" spans="1:38" ht="16.5" customHeight="1" thickBot="1">
      <c r="A19" s="581"/>
      <c r="B19" s="169" t="s">
        <v>10</v>
      </c>
      <c r="C19" s="170">
        <f>SUM(F19,D19,J19:O19,Q19:T19,X19:Y19,AA19:AD19,AG19:AH19,AJ19)</f>
        <v>0</v>
      </c>
      <c r="D19" s="182"/>
      <c r="E19" s="564"/>
      <c r="F19" s="182"/>
      <c r="G19" s="569"/>
      <c r="H19" s="573"/>
      <c r="I19" s="570"/>
      <c r="J19" s="182"/>
      <c r="K19" s="182"/>
      <c r="L19" s="182"/>
      <c r="M19" s="182"/>
      <c r="N19" s="182"/>
      <c r="O19" s="182"/>
      <c r="P19" s="564"/>
      <c r="Q19" s="182"/>
      <c r="R19" s="182"/>
      <c r="S19" s="182"/>
      <c r="T19" s="182"/>
      <c r="U19" s="569"/>
      <c r="V19" s="573"/>
      <c r="W19" s="570"/>
      <c r="X19" s="182"/>
      <c r="Y19" s="182"/>
      <c r="Z19" s="564"/>
      <c r="AA19" s="182"/>
      <c r="AB19" s="182"/>
      <c r="AC19" s="182"/>
      <c r="AD19" s="182"/>
      <c r="AE19" s="569"/>
      <c r="AF19" s="570"/>
      <c r="AG19" s="182"/>
      <c r="AH19" s="182"/>
      <c r="AI19" s="564"/>
      <c r="AJ19" s="182"/>
      <c r="AK19" s="187"/>
      <c r="AL19" s="10">
        <f t="shared" si="1"/>
      </c>
    </row>
    <row r="20" spans="1:38" ht="16.5" customHeight="1">
      <c r="A20" s="582" t="s">
        <v>1</v>
      </c>
      <c r="B20" s="160" t="s">
        <v>85</v>
      </c>
      <c r="C20" s="161">
        <f>SUM(D20,G20,P20:W20,Y20:AD20,AG20:AH20,AJ20)</f>
        <v>0</v>
      </c>
      <c r="D20" s="179"/>
      <c r="E20" s="565"/>
      <c r="F20" s="566"/>
      <c r="G20" s="179"/>
      <c r="H20" s="565"/>
      <c r="I20" s="571"/>
      <c r="J20" s="571"/>
      <c r="K20" s="571"/>
      <c r="L20" s="571"/>
      <c r="M20" s="571"/>
      <c r="N20" s="571"/>
      <c r="O20" s="566"/>
      <c r="P20" s="179"/>
      <c r="Q20" s="179"/>
      <c r="R20" s="179"/>
      <c r="S20" s="179"/>
      <c r="T20" s="179"/>
      <c r="U20" s="179"/>
      <c r="V20" s="179"/>
      <c r="W20" s="179"/>
      <c r="X20" s="562"/>
      <c r="Y20" s="179"/>
      <c r="Z20" s="179"/>
      <c r="AA20" s="179"/>
      <c r="AB20" s="179"/>
      <c r="AC20" s="179"/>
      <c r="AD20" s="179"/>
      <c r="AE20" s="565"/>
      <c r="AF20" s="566"/>
      <c r="AG20" s="179"/>
      <c r="AH20" s="179"/>
      <c r="AI20" s="562"/>
      <c r="AJ20" s="179"/>
      <c r="AK20" s="184"/>
      <c r="AL20" s="10">
        <f t="shared" si="1"/>
      </c>
    </row>
    <row r="21" spans="1:38" ht="16.5" customHeight="1">
      <c r="A21" s="583"/>
      <c r="B21" s="176" t="s">
        <v>10</v>
      </c>
      <c r="C21" s="162">
        <f>SUM(D21,G21,P21:W21,Y21:AD21,AG21:AH21,AJ21)</f>
        <v>0</v>
      </c>
      <c r="D21" s="180"/>
      <c r="E21" s="567"/>
      <c r="F21" s="568"/>
      <c r="G21" s="180"/>
      <c r="H21" s="567"/>
      <c r="I21" s="572"/>
      <c r="J21" s="572"/>
      <c r="K21" s="572"/>
      <c r="L21" s="572"/>
      <c r="M21" s="572"/>
      <c r="N21" s="572"/>
      <c r="O21" s="568"/>
      <c r="P21" s="180"/>
      <c r="Q21" s="180"/>
      <c r="R21" s="180"/>
      <c r="S21" s="180"/>
      <c r="T21" s="180"/>
      <c r="U21" s="180"/>
      <c r="V21" s="180"/>
      <c r="W21" s="180"/>
      <c r="X21" s="563"/>
      <c r="Y21" s="180"/>
      <c r="Z21" s="180"/>
      <c r="AA21" s="180"/>
      <c r="AB21" s="180"/>
      <c r="AC21" s="180"/>
      <c r="AD21" s="180"/>
      <c r="AE21" s="567"/>
      <c r="AF21" s="568"/>
      <c r="AG21" s="180"/>
      <c r="AH21" s="180"/>
      <c r="AI21" s="563"/>
      <c r="AJ21" s="180"/>
      <c r="AK21" s="185"/>
      <c r="AL21" s="10">
        <f t="shared" si="1"/>
      </c>
    </row>
    <row r="22" spans="1:38" ht="16.5" customHeight="1">
      <c r="A22" s="583"/>
      <c r="B22" s="424" t="s">
        <v>355</v>
      </c>
      <c r="C22" s="177">
        <f>SUM(D22,G22,P22:W22,Y22:AD22,AG22:AH22,AJ22)</f>
        <v>0</v>
      </c>
      <c r="D22" s="181"/>
      <c r="E22" s="567"/>
      <c r="F22" s="568"/>
      <c r="G22" s="181"/>
      <c r="H22" s="567"/>
      <c r="I22" s="572"/>
      <c r="J22" s="572"/>
      <c r="K22" s="572"/>
      <c r="L22" s="572"/>
      <c r="M22" s="572"/>
      <c r="N22" s="572"/>
      <c r="O22" s="568"/>
      <c r="P22" s="181"/>
      <c r="Q22" s="181"/>
      <c r="R22" s="181"/>
      <c r="S22" s="181"/>
      <c r="T22" s="181"/>
      <c r="U22" s="181"/>
      <c r="V22" s="181"/>
      <c r="W22" s="181"/>
      <c r="X22" s="563"/>
      <c r="Y22" s="181"/>
      <c r="Z22" s="181"/>
      <c r="AA22" s="181"/>
      <c r="AB22" s="181"/>
      <c r="AC22" s="181"/>
      <c r="AD22" s="181"/>
      <c r="AE22" s="567"/>
      <c r="AF22" s="568"/>
      <c r="AG22" s="181"/>
      <c r="AH22" s="181"/>
      <c r="AI22" s="563"/>
      <c r="AJ22" s="181"/>
      <c r="AK22" s="186"/>
      <c r="AL22" s="10">
        <f t="shared" si="1"/>
      </c>
    </row>
    <row r="23" spans="1:38" ht="16.5" customHeight="1" thickBot="1">
      <c r="A23" s="584"/>
      <c r="B23" s="169" t="s">
        <v>10</v>
      </c>
      <c r="C23" s="170">
        <f>SUM(D23,G23,P23:W23,Y23:AD23,AG23:AH23,AJ23)</f>
        <v>0</v>
      </c>
      <c r="D23" s="182"/>
      <c r="E23" s="569"/>
      <c r="F23" s="570"/>
      <c r="G23" s="182"/>
      <c r="H23" s="569"/>
      <c r="I23" s="573"/>
      <c r="J23" s="573"/>
      <c r="K23" s="573"/>
      <c r="L23" s="573"/>
      <c r="M23" s="573"/>
      <c r="N23" s="573"/>
      <c r="O23" s="570"/>
      <c r="P23" s="182"/>
      <c r="Q23" s="182"/>
      <c r="R23" s="182"/>
      <c r="S23" s="182"/>
      <c r="T23" s="182"/>
      <c r="U23" s="182"/>
      <c r="V23" s="182"/>
      <c r="W23" s="182"/>
      <c r="X23" s="564"/>
      <c r="Y23" s="182"/>
      <c r="Z23" s="182"/>
      <c r="AA23" s="182"/>
      <c r="AB23" s="182"/>
      <c r="AC23" s="182"/>
      <c r="AD23" s="182"/>
      <c r="AE23" s="569"/>
      <c r="AF23" s="570"/>
      <c r="AG23" s="182"/>
      <c r="AH23" s="182"/>
      <c r="AI23" s="564"/>
      <c r="AJ23" s="182"/>
      <c r="AK23" s="187"/>
      <c r="AL23" s="10">
        <f t="shared" si="1"/>
      </c>
    </row>
    <row r="24" spans="1:37" ht="16.5" customHeight="1">
      <c r="A24" s="585" t="s">
        <v>14</v>
      </c>
      <c r="B24" s="165" t="s">
        <v>85</v>
      </c>
      <c r="C24" s="164">
        <f>SUM(D24:AJ24)</f>
        <v>0</v>
      </c>
      <c r="D24" s="164">
        <f>D8+D12+D16+D20</f>
        <v>0</v>
      </c>
      <c r="E24" s="164">
        <f>E8+E12</f>
        <v>0</v>
      </c>
      <c r="F24" s="164">
        <f>F16</f>
        <v>0</v>
      </c>
      <c r="G24" s="164">
        <f>G20</f>
        <v>0</v>
      </c>
      <c r="H24" s="164">
        <f>H8</f>
        <v>0</v>
      </c>
      <c r="I24" s="164">
        <f>I8+I12</f>
        <v>0</v>
      </c>
      <c r="J24" s="164">
        <f aca="true" t="shared" si="2" ref="J24:O24">J16</f>
        <v>0</v>
      </c>
      <c r="K24" s="164">
        <f t="shared" si="2"/>
        <v>0</v>
      </c>
      <c r="L24" s="164">
        <f t="shared" si="2"/>
        <v>0</v>
      </c>
      <c r="M24" s="164">
        <f t="shared" si="2"/>
        <v>0</v>
      </c>
      <c r="N24" s="164">
        <f t="shared" si="2"/>
        <v>0</v>
      </c>
      <c r="O24" s="164">
        <f t="shared" si="2"/>
        <v>0</v>
      </c>
      <c r="P24" s="164">
        <f>P20</f>
        <v>0</v>
      </c>
      <c r="Q24" s="164">
        <f>Q16+Q20</f>
        <v>0</v>
      </c>
      <c r="R24" s="164">
        <f>R16+R20</f>
        <v>0</v>
      </c>
      <c r="S24" s="164">
        <f>S16+S20</f>
        <v>0</v>
      </c>
      <c r="T24" s="164">
        <f>T16+T20</f>
        <v>0</v>
      </c>
      <c r="U24" s="164">
        <f aca="true" t="shared" si="3" ref="U24:W27">U20</f>
        <v>0</v>
      </c>
      <c r="V24" s="164">
        <f t="shared" si="3"/>
        <v>0</v>
      </c>
      <c r="W24" s="164">
        <f t="shared" si="3"/>
        <v>0</v>
      </c>
      <c r="X24" s="164">
        <f>X16</f>
        <v>0</v>
      </c>
      <c r="Y24" s="164">
        <f>Y16+Y20</f>
        <v>0</v>
      </c>
      <c r="Z24" s="164">
        <f>Z20</f>
        <v>0</v>
      </c>
      <c r="AA24" s="164">
        <f>AA16+AA20</f>
        <v>0</v>
      </c>
      <c r="AB24" s="164">
        <f>AB8+AB12+AB16+AB20</f>
        <v>0</v>
      </c>
      <c r="AC24" s="164">
        <f>AC8+AC12+AC16+AC20</f>
        <v>0</v>
      </c>
      <c r="AD24" s="164">
        <f>AD8+AD12+AD16+AD20</f>
        <v>0</v>
      </c>
      <c r="AE24" s="164">
        <f>AE8+AE12</f>
        <v>0</v>
      </c>
      <c r="AF24" s="164">
        <f>AF8+AF12</f>
        <v>0</v>
      </c>
      <c r="AG24" s="164">
        <f>AG8+AG12+AG16+AG20</f>
        <v>0</v>
      </c>
      <c r="AH24" s="164">
        <f>AH8+AH12+AH16+AH20</f>
        <v>0</v>
      </c>
      <c r="AI24" s="164">
        <f>AI8+AI12</f>
        <v>0</v>
      </c>
      <c r="AJ24" s="164">
        <f>AJ8+AJ12+AJ16+AJ20</f>
        <v>0</v>
      </c>
      <c r="AK24" s="167"/>
    </row>
    <row r="25" spans="1:37" ht="16.5" customHeight="1" thickBot="1">
      <c r="A25" s="586"/>
      <c r="B25" s="166" t="s">
        <v>10</v>
      </c>
      <c r="C25" s="162">
        <f>SUM(D25:AJ25)</f>
        <v>0</v>
      </c>
      <c r="D25" s="162">
        <f>D9+D13+D17+D21</f>
        <v>0</v>
      </c>
      <c r="E25" s="162">
        <f>E9+E13</f>
        <v>0</v>
      </c>
      <c r="F25" s="162">
        <f>F17</f>
        <v>0</v>
      </c>
      <c r="G25" s="162">
        <f>G21</f>
        <v>0</v>
      </c>
      <c r="H25" s="162">
        <f>H9</f>
        <v>0</v>
      </c>
      <c r="I25" s="162">
        <f>I9+I13</f>
        <v>0</v>
      </c>
      <c r="J25" s="162">
        <f aca="true" t="shared" si="4" ref="J25:O27">J17</f>
        <v>0</v>
      </c>
      <c r="K25" s="162">
        <f t="shared" si="4"/>
        <v>0</v>
      </c>
      <c r="L25" s="162">
        <f t="shared" si="4"/>
        <v>0</v>
      </c>
      <c r="M25" s="162">
        <f t="shared" si="4"/>
        <v>0</v>
      </c>
      <c r="N25" s="162">
        <f t="shared" si="4"/>
        <v>0</v>
      </c>
      <c r="O25" s="162">
        <f t="shared" si="4"/>
        <v>0</v>
      </c>
      <c r="P25" s="162">
        <f>P21</f>
        <v>0</v>
      </c>
      <c r="Q25" s="162">
        <f aca="true" t="shared" si="5" ref="Q25:T27">Q17+Q21</f>
        <v>0</v>
      </c>
      <c r="R25" s="162">
        <f t="shared" si="5"/>
        <v>0</v>
      </c>
      <c r="S25" s="162">
        <f t="shared" si="5"/>
        <v>0</v>
      </c>
      <c r="T25" s="162">
        <f t="shared" si="5"/>
        <v>0</v>
      </c>
      <c r="U25" s="162">
        <f t="shared" si="3"/>
        <v>0</v>
      </c>
      <c r="V25" s="162">
        <f t="shared" si="3"/>
        <v>0</v>
      </c>
      <c r="W25" s="162">
        <f t="shared" si="3"/>
        <v>0</v>
      </c>
      <c r="X25" s="162">
        <f>X17</f>
        <v>0</v>
      </c>
      <c r="Y25" s="162">
        <f>Y17+Y21</f>
        <v>0</v>
      </c>
      <c r="Z25" s="162">
        <f>Z21</f>
        <v>0</v>
      </c>
      <c r="AA25" s="162">
        <f>AA17+AA21</f>
        <v>0</v>
      </c>
      <c r="AB25" s="162">
        <f aca="true" t="shared" si="6" ref="AB25:AD27">AB9+AB13+AB17+AB21</f>
        <v>0</v>
      </c>
      <c r="AC25" s="162">
        <f t="shared" si="6"/>
        <v>0</v>
      </c>
      <c r="AD25" s="162">
        <f t="shared" si="6"/>
        <v>0</v>
      </c>
      <c r="AE25" s="162">
        <f aca="true" t="shared" si="7" ref="AE25:AF27">AE9+AE13</f>
        <v>0</v>
      </c>
      <c r="AF25" s="162">
        <f t="shared" si="7"/>
        <v>0</v>
      </c>
      <c r="AG25" s="162">
        <f aca="true" t="shared" si="8" ref="AG25:AH27">AG9+AG13+AG17+AG21</f>
        <v>0</v>
      </c>
      <c r="AH25" s="162">
        <f t="shared" si="8"/>
        <v>0</v>
      </c>
      <c r="AI25" s="162">
        <f>AI9+AI13</f>
        <v>0</v>
      </c>
      <c r="AJ25" s="162">
        <f>AJ9+AJ13+AJ17+AJ21</f>
        <v>0</v>
      </c>
      <c r="AK25" s="168"/>
    </row>
    <row r="26" spans="1:37" ht="16.5" customHeight="1">
      <c r="A26" s="586"/>
      <c r="B26" s="171" t="s">
        <v>34</v>
      </c>
      <c r="C26" s="172">
        <f>SUM(D26:AJ26)</f>
        <v>0</v>
      </c>
      <c r="D26" s="172">
        <f>D10+D14+D18+D22</f>
        <v>0</v>
      </c>
      <c r="E26" s="172">
        <f>E10+E14</f>
        <v>0</v>
      </c>
      <c r="F26" s="172">
        <f>F18</f>
        <v>0</v>
      </c>
      <c r="G26" s="172">
        <f>G22</f>
        <v>0</v>
      </c>
      <c r="H26" s="172">
        <f>H10</f>
        <v>0</v>
      </c>
      <c r="I26" s="172">
        <f>I10+I14</f>
        <v>0</v>
      </c>
      <c r="J26" s="172">
        <f t="shared" si="4"/>
        <v>0</v>
      </c>
      <c r="K26" s="172">
        <f t="shared" si="4"/>
        <v>0</v>
      </c>
      <c r="L26" s="172">
        <f t="shared" si="4"/>
        <v>0</v>
      </c>
      <c r="M26" s="172">
        <f t="shared" si="4"/>
        <v>0</v>
      </c>
      <c r="N26" s="172">
        <f t="shared" si="4"/>
        <v>0</v>
      </c>
      <c r="O26" s="172">
        <f t="shared" si="4"/>
        <v>0</v>
      </c>
      <c r="P26" s="172">
        <f>P22</f>
        <v>0</v>
      </c>
      <c r="Q26" s="172">
        <f t="shared" si="5"/>
        <v>0</v>
      </c>
      <c r="R26" s="172">
        <f t="shared" si="5"/>
        <v>0</v>
      </c>
      <c r="S26" s="172">
        <f t="shared" si="5"/>
        <v>0</v>
      </c>
      <c r="T26" s="172">
        <f t="shared" si="5"/>
        <v>0</v>
      </c>
      <c r="U26" s="172">
        <f t="shared" si="3"/>
        <v>0</v>
      </c>
      <c r="V26" s="172">
        <f t="shared" si="3"/>
        <v>0</v>
      </c>
      <c r="W26" s="172">
        <f t="shared" si="3"/>
        <v>0</v>
      </c>
      <c r="X26" s="172">
        <f>X18</f>
        <v>0</v>
      </c>
      <c r="Y26" s="172">
        <f>Y18+Y22</f>
        <v>0</v>
      </c>
      <c r="Z26" s="172">
        <f>Z22</f>
        <v>0</v>
      </c>
      <c r="AA26" s="172">
        <f>AA18+AA22</f>
        <v>0</v>
      </c>
      <c r="AB26" s="172">
        <f t="shared" si="6"/>
        <v>0</v>
      </c>
      <c r="AC26" s="172">
        <f t="shared" si="6"/>
        <v>0</v>
      </c>
      <c r="AD26" s="172">
        <f t="shared" si="6"/>
        <v>0</v>
      </c>
      <c r="AE26" s="172">
        <f t="shared" si="7"/>
        <v>0</v>
      </c>
      <c r="AF26" s="172">
        <f t="shared" si="7"/>
        <v>0</v>
      </c>
      <c r="AG26" s="172">
        <f t="shared" si="8"/>
        <v>0</v>
      </c>
      <c r="AH26" s="172">
        <f t="shared" si="8"/>
        <v>0</v>
      </c>
      <c r="AI26" s="172">
        <f>AI10+AI14</f>
        <v>0</v>
      </c>
      <c r="AJ26" s="172">
        <f>AJ10+AJ14+AJ18+AJ22</f>
        <v>0</v>
      </c>
      <c r="AK26" s="173"/>
    </row>
    <row r="27" spans="1:37" ht="16.5" customHeight="1" thickBot="1">
      <c r="A27" s="587"/>
      <c r="B27" s="174" t="s">
        <v>10</v>
      </c>
      <c r="C27" s="170">
        <f>SUM(D27:AJ27)</f>
        <v>0</v>
      </c>
      <c r="D27" s="170">
        <f>D11+D15+D19+D23</f>
        <v>0</v>
      </c>
      <c r="E27" s="170">
        <f>E11+E15</f>
        <v>0</v>
      </c>
      <c r="F27" s="170">
        <f>F19</f>
        <v>0</v>
      </c>
      <c r="G27" s="170">
        <f>G23</f>
        <v>0</v>
      </c>
      <c r="H27" s="170">
        <f>H11</f>
        <v>0</v>
      </c>
      <c r="I27" s="170">
        <f>I11+I15</f>
        <v>0</v>
      </c>
      <c r="J27" s="170">
        <f t="shared" si="4"/>
        <v>0</v>
      </c>
      <c r="K27" s="170">
        <f t="shared" si="4"/>
        <v>0</v>
      </c>
      <c r="L27" s="170">
        <f t="shared" si="4"/>
        <v>0</v>
      </c>
      <c r="M27" s="170">
        <f t="shared" si="4"/>
        <v>0</v>
      </c>
      <c r="N27" s="170">
        <f t="shared" si="4"/>
        <v>0</v>
      </c>
      <c r="O27" s="170">
        <f t="shared" si="4"/>
        <v>0</v>
      </c>
      <c r="P27" s="170">
        <f>P23</f>
        <v>0</v>
      </c>
      <c r="Q27" s="170">
        <f t="shared" si="5"/>
        <v>0</v>
      </c>
      <c r="R27" s="170">
        <f t="shared" si="5"/>
        <v>0</v>
      </c>
      <c r="S27" s="170">
        <f t="shared" si="5"/>
        <v>0</v>
      </c>
      <c r="T27" s="170">
        <f t="shared" si="5"/>
        <v>0</v>
      </c>
      <c r="U27" s="170">
        <f t="shared" si="3"/>
        <v>0</v>
      </c>
      <c r="V27" s="170">
        <f t="shared" si="3"/>
        <v>0</v>
      </c>
      <c r="W27" s="170">
        <f t="shared" si="3"/>
        <v>0</v>
      </c>
      <c r="X27" s="170">
        <f>X19</f>
        <v>0</v>
      </c>
      <c r="Y27" s="170">
        <f>Y19+Y23</f>
        <v>0</v>
      </c>
      <c r="Z27" s="170">
        <f>Z23</f>
        <v>0</v>
      </c>
      <c r="AA27" s="170">
        <f>AA19+AA23</f>
        <v>0</v>
      </c>
      <c r="AB27" s="170">
        <f t="shared" si="6"/>
        <v>0</v>
      </c>
      <c r="AC27" s="170">
        <f t="shared" si="6"/>
        <v>0</v>
      </c>
      <c r="AD27" s="170">
        <f t="shared" si="6"/>
        <v>0</v>
      </c>
      <c r="AE27" s="170">
        <f t="shared" si="7"/>
        <v>0</v>
      </c>
      <c r="AF27" s="170">
        <f t="shared" si="7"/>
        <v>0</v>
      </c>
      <c r="AG27" s="170">
        <f t="shared" si="8"/>
        <v>0</v>
      </c>
      <c r="AH27" s="170">
        <f t="shared" si="8"/>
        <v>0</v>
      </c>
      <c r="AI27" s="170">
        <f>AI11+AI15</f>
        <v>0</v>
      </c>
      <c r="AJ27" s="170">
        <f>AJ11+AJ15+AJ19+AJ23</f>
        <v>0</v>
      </c>
      <c r="AK27" s="175"/>
    </row>
    <row r="28" spans="1:37" ht="1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ht="16.5">
      <c r="AE29" s="72" t="str">
        <f ca="1">'Thong tin don vi'!E6&amp;", ngày "&amp;DAY(NOW())&amp;" tháng "&amp;MONTH(NOW())&amp;" năm "&amp;YEAR(NOW())</f>
        <v>Lái Thiêu, ngày 28 tháng 1 năm 2019</v>
      </c>
    </row>
    <row r="30" spans="4:31" ht="16.5">
      <c r="D30" s="56" t="s">
        <v>16</v>
      </c>
      <c r="AE30" s="75" t="s">
        <v>207</v>
      </c>
    </row>
    <row r="31" spans="4:31" ht="16.5">
      <c r="D31" s="59"/>
      <c r="AE31" s="58"/>
    </row>
    <row r="32" spans="4:31" ht="16.5">
      <c r="D32" s="59"/>
      <c r="AE32" s="59"/>
    </row>
    <row r="33" spans="4:31" ht="16.5">
      <c r="D33" s="59"/>
      <c r="AE33" s="59"/>
    </row>
    <row r="34" spans="4:31" ht="16.5">
      <c r="D34" s="59"/>
      <c r="AE34" s="59"/>
    </row>
    <row r="35" spans="4:31" ht="16.5">
      <c r="D35" s="56" t="str">
        <f>IF('Thong tin don vi'!E10="","",'Thong tin don vi'!E10)</f>
        <v>B</v>
      </c>
      <c r="AE35" s="56" t="str">
        <f>IF('Thong tin don vi'!E8="","",'Thong tin don vi'!E8)</f>
        <v>A</v>
      </c>
    </row>
    <row r="37" spans="3:36" s="178" customFormat="1" ht="12.75">
      <c r="C37" s="178">
        <f>IF(C25&gt;C24,"Ero","")</f>
      </c>
      <c r="D37" s="178">
        <f aca="true" t="shared" si="9" ref="D37:AJ37">IF(D25&gt;D24,"Ero","")</f>
      </c>
      <c r="E37" s="178">
        <f t="shared" si="9"/>
      </c>
      <c r="F37" s="178">
        <f t="shared" si="9"/>
      </c>
      <c r="G37" s="178">
        <f t="shared" si="9"/>
      </c>
      <c r="H37" s="178">
        <f t="shared" si="9"/>
      </c>
      <c r="I37" s="178">
        <f t="shared" si="9"/>
      </c>
      <c r="J37" s="178">
        <f t="shared" si="9"/>
      </c>
      <c r="K37" s="178">
        <f t="shared" si="9"/>
      </c>
      <c r="L37" s="178">
        <f t="shared" si="9"/>
      </c>
      <c r="M37" s="178">
        <f t="shared" si="9"/>
      </c>
      <c r="N37" s="178">
        <f t="shared" si="9"/>
      </c>
      <c r="O37" s="178">
        <f t="shared" si="9"/>
      </c>
      <c r="P37" s="178">
        <f t="shared" si="9"/>
      </c>
      <c r="Q37" s="178">
        <f t="shared" si="9"/>
      </c>
      <c r="R37" s="178">
        <f t="shared" si="9"/>
      </c>
      <c r="S37" s="178">
        <f t="shared" si="9"/>
      </c>
      <c r="T37" s="178">
        <f t="shared" si="9"/>
      </c>
      <c r="U37" s="178">
        <f t="shared" si="9"/>
      </c>
      <c r="V37" s="178">
        <f t="shared" si="9"/>
      </c>
      <c r="W37" s="178">
        <f t="shared" si="9"/>
      </c>
      <c r="X37" s="178">
        <f t="shared" si="9"/>
      </c>
      <c r="Y37" s="178">
        <f t="shared" si="9"/>
      </c>
      <c r="Z37" s="178">
        <f t="shared" si="9"/>
      </c>
      <c r="AA37" s="178">
        <f t="shared" si="9"/>
      </c>
      <c r="AB37" s="178">
        <f t="shared" si="9"/>
      </c>
      <c r="AC37" s="178">
        <f t="shared" si="9"/>
      </c>
      <c r="AD37" s="178">
        <f t="shared" si="9"/>
      </c>
      <c r="AE37" s="178">
        <f t="shared" si="9"/>
      </c>
      <c r="AF37" s="178">
        <f t="shared" si="9"/>
      </c>
      <c r="AG37" s="178">
        <f t="shared" si="9"/>
      </c>
      <c r="AH37" s="178">
        <f t="shared" si="9"/>
      </c>
      <c r="AI37" s="178">
        <f t="shared" si="9"/>
      </c>
      <c r="AJ37" s="178">
        <f t="shared" si="9"/>
      </c>
    </row>
    <row r="38" spans="3:36" s="178" customFormat="1" ht="12.75">
      <c r="C38" s="178">
        <f>IF(C27&gt;C26,"Ero","")</f>
      </c>
      <c r="D38" s="178">
        <f aca="true" t="shared" si="10" ref="D38:AJ38">IF(D27&gt;D26,"Ero","")</f>
      </c>
      <c r="E38" s="178">
        <f t="shared" si="10"/>
      </c>
      <c r="F38" s="178">
        <f t="shared" si="10"/>
      </c>
      <c r="G38" s="178">
        <f t="shared" si="10"/>
      </c>
      <c r="H38" s="178">
        <f t="shared" si="10"/>
      </c>
      <c r="I38" s="178">
        <f t="shared" si="10"/>
      </c>
      <c r="J38" s="178">
        <f t="shared" si="10"/>
      </c>
      <c r="K38" s="178">
        <f t="shared" si="10"/>
      </c>
      <c r="L38" s="178">
        <f t="shared" si="10"/>
      </c>
      <c r="M38" s="178">
        <f t="shared" si="10"/>
      </c>
      <c r="N38" s="178">
        <f t="shared" si="10"/>
      </c>
      <c r="O38" s="178">
        <f t="shared" si="10"/>
      </c>
      <c r="P38" s="178">
        <f t="shared" si="10"/>
      </c>
      <c r="Q38" s="178">
        <f t="shared" si="10"/>
      </c>
      <c r="R38" s="178">
        <f t="shared" si="10"/>
      </c>
      <c r="S38" s="178">
        <f t="shared" si="10"/>
      </c>
      <c r="T38" s="178">
        <f t="shared" si="10"/>
      </c>
      <c r="U38" s="178">
        <f t="shared" si="10"/>
      </c>
      <c r="V38" s="178">
        <f t="shared" si="10"/>
      </c>
      <c r="W38" s="178">
        <f t="shared" si="10"/>
      </c>
      <c r="X38" s="178">
        <f t="shared" si="10"/>
      </c>
      <c r="Y38" s="178">
        <f t="shared" si="10"/>
      </c>
      <c r="Z38" s="178">
        <f t="shared" si="10"/>
      </c>
      <c r="AA38" s="178">
        <f t="shared" si="10"/>
      </c>
      <c r="AB38" s="178">
        <f t="shared" si="10"/>
      </c>
      <c r="AC38" s="178">
        <f t="shared" si="10"/>
      </c>
      <c r="AD38" s="178">
        <f t="shared" si="10"/>
      </c>
      <c r="AE38" s="178">
        <f t="shared" si="10"/>
      </c>
      <c r="AF38" s="178">
        <f t="shared" si="10"/>
      </c>
      <c r="AG38" s="178">
        <f t="shared" si="10"/>
      </c>
      <c r="AH38" s="178">
        <f t="shared" si="10"/>
      </c>
      <c r="AI38" s="178">
        <f t="shared" si="10"/>
      </c>
      <c r="AJ38" s="178">
        <f t="shared" si="10"/>
      </c>
    </row>
  </sheetData>
  <sheetProtection/>
  <mergeCells count="57">
    <mergeCell ref="AK4:AK6"/>
    <mergeCell ref="G5:G6"/>
    <mergeCell ref="AJ4:AJ6"/>
    <mergeCell ref="Z4:Z6"/>
    <mergeCell ref="AG4:AG6"/>
    <mergeCell ref="W4:W6"/>
    <mergeCell ref="AI4:AI6"/>
    <mergeCell ref="AC4:AC6"/>
    <mergeCell ref="AD4:AD6"/>
    <mergeCell ref="AF4:AF6"/>
    <mergeCell ref="E16:E19"/>
    <mergeCell ref="C4:C6"/>
    <mergeCell ref="A7:B7"/>
    <mergeCell ref="H5:I5"/>
    <mergeCell ref="A12:A15"/>
    <mergeCell ref="F5:F6"/>
    <mergeCell ref="A8:A11"/>
    <mergeCell ref="D5:D6"/>
    <mergeCell ref="AB4:AB6"/>
    <mergeCell ref="AH4:AH6"/>
    <mergeCell ref="Y4:Y6"/>
    <mergeCell ref="X4:X6"/>
    <mergeCell ref="J5:O5"/>
    <mergeCell ref="E5:E6"/>
    <mergeCell ref="S4:S6"/>
    <mergeCell ref="P5:P6"/>
    <mergeCell ref="H4:P4"/>
    <mergeCell ref="C1:AJ1"/>
    <mergeCell ref="C2:AJ2"/>
    <mergeCell ref="Q4:Q6"/>
    <mergeCell ref="A16:A19"/>
    <mergeCell ref="A20:A23"/>
    <mergeCell ref="A24:A27"/>
    <mergeCell ref="A4:B6"/>
    <mergeCell ref="C3:AF3"/>
    <mergeCell ref="AA4:AA6"/>
    <mergeCell ref="D4:G4"/>
    <mergeCell ref="P16:P19"/>
    <mergeCell ref="U16:W19"/>
    <mergeCell ref="Z16:Z19"/>
    <mergeCell ref="AE16:AF19"/>
    <mergeCell ref="AI16:AI19"/>
    <mergeCell ref="AE4:AE6"/>
    <mergeCell ref="R4:R6"/>
    <mergeCell ref="T4:T6"/>
    <mergeCell ref="U4:U6"/>
    <mergeCell ref="V4:V6"/>
    <mergeCell ref="AI20:AI23"/>
    <mergeCell ref="F8:G11"/>
    <mergeCell ref="J8:AA11"/>
    <mergeCell ref="F12:H15"/>
    <mergeCell ref="J12:AA15"/>
    <mergeCell ref="E20:F23"/>
    <mergeCell ref="H20:O23"/>
    <mergeCell ref="X20:X23"/>
    <mergeCell ref="AE20:AF23"/>
    <mergeCell ref="G16:I19"/>
  </mergeCells>
  <dataValidations count="1">
    <dataValidation type="whole" allowBlank="1" showInputMessage="1" showErrorMessage="1" sqref="AB8:AJ15 J16:O19 Q16:T19 X16:Y19 AA16:AD19 AG16:AH19 AJ16:AJ19 H11:I11 D11:E11 H8:I10 D8:E10 I12:I15 D12:E15 F16:F19 D16:D19 D20:D22 D23 G20:G23 P20:W23 Y20:AD23 AG20:AH23 AJ20:AJ23">
      <formula1>0</formula1>
      <formula2>200</formula2>
    </dataValidation>
  </dataValidations>
  <printOptions/>
  <pageMargins left="0.48" right="0" top="0.4" bottom="0.5" header="0" footer="0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V11" sqref="V11"/>
    </sheetView>
  </sheetViews>
  <sheetFormatPr defaultColWidth="8.796875" defaultRowHeight="15"/>
  <cols>
    <col min="1" max="1" width="9.09765625" style="13" customWidth="1"/>
    <col min="2" max="2" width="5" style="13" customWidth="1"/>
    <col min="3" max="3" width="7" style="13" customWidth="1"/>
    <col min="4" max="4" width="6.3984375" style="13" customWidth="1"/>
    <col min="5" max="5" width="6.09765625" style="13" customWidth="1"/>
    <col min="6" max="6" width="6.19921875" style="13" customWidth="1"/>
    <col min="7" max="19" width="7" style="13" customWidth="1"/>
    <col min="20" max="20" width="7" style="16" customWidth="1"/>
    <col min="21" max="21" width="6.5" style="13" bestFit="1" customWidth="1"/>
    <col min="22" max="16384" width="9" style="13" customWidth="1"/>
  </cols>
  <sheetData>
    <row r="1" ht="17.25" customHeight="1">
      <c r="T1" s="16" t="s">
        <v>189</v>
      </c>
    </row>
    <row r="2" spans="1:20" s="16" customFormat="1" ht="18.75">
      <c r="A2" s="611" t="str">
        <f ca="1">"PHÂN TÍCH GIÁO VIÊN TRỰC TIẾP DẠY LỚP THCS NĂM HỌC "&amp;IF(MONTH(NOW())&gt;6,YEAR(NOW())&amp;"-"&amp;YEAR(NOW())+1,YEAR(NOW())-1&amp;"-"&amp;YEAR(NOW()))</f>
        <v>PHÂN TÍCH GIÁO VIÊN TRỰC TIẾP DẠY LỚP THCS NĂM HỌC 2018-2019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</row>
    <row r="3" spans="1:20" ht="18.75">
      <c r="A3" s="612" t="str">
        <f ca="1">"ĐƠN VỊ: "&amp;IF('Thong tin don vi'!F4="THCS",'Thong tin don vi'!E4,"")&amp;" - ĐỢT "&amp;IF(MONTH(NOW())&gt;6,1,2)&amp;" THÁNG "&amp;MONTH(NOW())&amp;"/"&amp;YEAR(NOW())</f>
        <v>ĐƠN VỊ:  - ĐỢT 2 THÁNG 1/2019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</row>
    <row r="4" ht="12.75" thickBot="1"/>
    <row r="5" spans="1:20" s="17" customFormat="1" ht="18.75" customHeight="1" thickBot="1">
      <c r="A5" s="616" t="s">
        <v>35</v>
      </c>
      <c r="B5" s="617"/>
      <c r="C5" s="613" t="s">
        <v>36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5"/>
    </row>
    <row r="6" spans="1:20" s="17" customFormat="1" ht="30.75" customHeight="1" thickBot="1">
      <c r="A6" s="620"/>
      <c r="B6" s="621"/>
      <c r="C6" s="194" t="s">
        <v>84</v>
      </c>
      <c r="D6" s="194" t="s">
        <v>51</v>
      </c>
      <c r="E6" s="195" t="s">
        <v>52</v>
      </c>
      <c r="F6" s="195" t="s">
        <v>53</v>
      </c>
      <c r="G6" s="195" t="s">
        <v>2</v>
      </c>
      <c r="H6" s="195" t="s">
        <v>3</v>
      </c>
      <c r="I6" s="195" t="s">
        <v>4</v>
      </c>
      <c r="J6" s="195" t="s">
        <v>54</v>
      </c>
      <c r="K6" s="195" t="s">
        <v>55</v>
      </c>
      <c r="L6" s="195" t="s">
        <v>56</v>
      </c>
      <c r="M6" s="195" t="s">
        <v>5</v>
      </c>
      <c r="N6" s="195" t="s">
        <v>70</v>
      </c>
      <c r="O6" s="195" t="s">
        <v>284</v>
      </c>
      <c r="P6" s="195" t="s">
        <v>59</v>
      </c>
      <c r="Q6" s="195" t="s">
        <v>69</v>
      </c>
      <c r="R6" s="195" t="s">
        <v>29</v>
      </c>
      <c r="S6" s="196" t="s">
        <v>30</v>
      </c>
      <c r="T6" s="197" t="s">
        <v>83</v>
      </c>
    </row>
    <row r="7" spans="1:20" s="18" customFormat="1" ht="12" thickBot="1">
      <c r="A7" s="622">
        <v>1</v>
      </c>
      <c r="B7" s="623"/>
      <c r="C7" s="198">
        <v>2</v>
      </c>
      <c r="D7" s="199">
        <v>3</v>
      </c>
      <c r="E7" s="199">
        <v>4</v>
      </c>
      <c r="F7" s="199">
        <v>5</v>
      </c>
      <c r="G7" s="199">
        <v>6</v>
      </c>
      <c r="H7" s="199">
        <v>7</v>
      </c>
      <c r="I7" s="199">
        <v>8</v>
      </c>
      <c r="J7" s="199">
        <v>9</v>
      </c>
      <c r="K7" s="199">
        <v>10</v>
      </c>
      <c r="L7" s="199">
        <v>11</v>
      </c>
      <c r="M7" s="199">
        <v>12</v>
      </c>
      <c r="N7" s="199">
        <v>13</v>
      </c>
      <c r="O7" s="199">
        <v>14</v>
      </c>
      <c r="P7" s="199">
        <v>15</v>
      </c>
      <c r="Q7" s="199">
        <v>16</v>
      </c>
      <c r="R7" s="199">
        <v>17</v>
      </c>
      <c r="S7" s="200">
        <v>18</v>
      </c>
      <c r="T7" s="201">
        <v>19</v>
      </c>
    </row>
    <row r="8" spans="1:21" s="17" customFormat="1" ht="30.75" customHeight="1">
      <c r="A8" s="624" t="s">
        <v>87</v>
      </c>
      <c r="B8" s="202" t="s">
        <v>40</v>
      </c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205">
        <f aca="true" t="shared" si="0" ref="T8:T13">SUM(C8:S8)</f>
        <v>0</v>
      </c>
      <c r="U8" s="17">
        <f>IF(T8&lt;&gt;mau5!P20,"Ero","")</f>
      </c>
    </row>
    <row r="9" spans="1:21" s="17" customFormat="1" ht="30.75" customHeight="1" thickBot="1">
      <c r="A9" s="625"/>
      <c r="B9" s="203" t="s">
        <v>10</v>
      </c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207">
        <f t="shared" si="0"/>
        <v>0</v>
      </c>
      <c r="U9" s="17">
        <f>IF(T9&lt;&gt;mau5!P21,"Ero","")</f>
      </c>
    </row>
    <row r="10" spans="1:21" s="17" customFormat="1" ht="30.75" customHeight="1">
      <c r="A10" s="626" t="s">
        <v>354</v>
      </c>
      <c r="B10" s="208" t="s">
        <v>40</v>
      </c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212">
        <f t="shared" si="0"/>
        <v>0</v>
      </c>
      <c r="U10" s="17">
        <f>IF(T10&lt;&gt;mau5!P22,"Ero","")</f>
      </c>
    </row>
    <row r="11" spans="1:21" s="17" customFormat="1" ht="30.75" customHeight="1" thickBot="1">
      <c r="A11" s="627"/>
      <c r="B11" s="213" t="s">
        <v>10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6"/>
      <c r="T11" s="217">
        <f t="shared" si="0"/>
        <v>0</v>
      </c>
      <c r="U11" s="17">
        <f>IF(T11&lt;&gt;mau5!P23,"Ero","")</f>
      </c>
    </row>
    <row r="12" spans="1:21" s="17" customFormat="1" ht="30.75" customHeight="1">
      <c r="A12" s="616" t="s">
        <v>14</v>
      </c>
      <c r="B12" s="617"/>
      <c r="C12" s="204">
        <f>C8+C10</f>
        <v>0</v>
      </c>
      <c r="D12" s="204">
        <f aca="true" t="shared" si="1" ref="D12:S12">D8+D10</f>
        <v>0</v>
      </c>
      <c r="E12" s="204">
        <f t="shared" si="1"/>
        <v>0</v>
      </c>
      <c r="F12" s="204">
        <f t="shared" si="1"/>
        <v>0</v>
      </c>
      <c r="G12" s="204">
        <f t="shared" si="1"/>
        <v>0</v>
      </c>
      <c r="H12" s="204">
        <f t="shared" si="1"/>
        <v>0</v>
      </c>
      <c r="I12" s="204">
        <f t="shared" si="1"/>
        <v>0</v>
      </c>
      <c r="J12" s="204">
        <f t="shared" si="1"/>
        <v>0</v>
      </c>
      <c r="K12" s="204">
        <f t="shared" si="1"/>
        <v>0</v>
      </c>
      <c r="L12" s="204">
        <f t="shared" si="1"/>
        <v>0</v>
      </c>
      <c r="M12" s="204">
        <f t="shared" si="1"/>
        <v>0</v>
      </c>
      <c r="N12" s="204">
        <f t="shared" si="1"/>
        <v>0</v>
      </c>
      <c r="O12" s="204">
        <f t="shared" si="1"/>
        <v>0</v>
      </c>
      <c r="P12" s="204">
        <f t="shared" si="1"/>
        <v>0</v>
      </c>
      <c r="Q12" s="204">
        <f t="shared" si="1"/>
        <v>0</v>
      </c>
      <c r="R12" s="204">
        <f t="shared" si="1"/>
        <v>0</v>
      </c>
      <c r="S12" s="204">
        <f t="shared" si="1"/>
        <v>0</v>
      </c>
      <c r="T12" s="205">
        <f t="shared" si="0"/>
        <v>0</v>
      </c>
      <c r="U12" s="189">
        <f>IF(T13&gt;T12,"Ero","")</f>
      </c>
    </row>
    <row r="13" spans="1:20" s="17" customFormat="1" ht="30.75" customHeight="1" thickBot="1">
      <c r="A13" s="618" t="s">
        <v>10</v>
      </c>
      <c r="B13" s="619"/>
      <c r="C13" s="206">
        <f>C9+C11</f>
        <v>0</v>
      </c>
      <c r="D13" s="206">
        <f aca="true" t="shared" si="2" ref="D13:S13">D9+D11</f>
        <v>0</v>
      </c>
      <c r="E13" s="206">
        <f t="shared" si="2"/>
        <v>0</v>
      </c>
      <c r="F13" s="206">
        <f t="shared" si="2"/>
        <v>0</v>
      </c>
      <c r="G13" s="206">
        <f t="shared" si="2"/>
        <v>0</v>
      </c>
      <c r="H13" s="206">
        <f t="shared" si="2"/>
        <v>0</v>
      </c>
      <c r="I13" s="206">
        <f t="shared" si="2"/>
        <v>0</v>
      </c>
      <c r="J13" s="206">
        <f t="shared" si="2"/>
        <v>0</v>
      </c>
      <c r="K13" s="206">
        <f t="shared" si="2"/>
        <v>0</v>
      </c>
      <c r="L13" s="206">
        <f t="shared" si="2"/>
        <v>0</v>
      </c>
      <c r="M13" s="206">
        <f t="shared" si="2"/>
        <v>0</v>
      </c>
      <c r="N13" s="206">
        <f t="shared" si="2"/>
        <v>0</v>
      </c>
      <c r="O13" s="206">
        <f t="shared" si="2"/>
        <v>0</v>
      </c>
      <c r="P13" s="206">
        <f t="shared" si="2"/>
        <v>0</v>
      </c>
      <c r="Q13" s="206">
        <f t="shared" si="2"/>
        <v>0</v>
      </c>
      <c r="R13" s="206">
        <f t="shared" si="2"/>
        <v>0</v>
      </c>
      <c r="S13" s="206">
        <f t="shared" si="2"/>
        <v>0</v>
      </c>
      <c r="T13" s="207">
        <f t="shared" si="0"/>
        <v>0</v>
      </c>
    </row>
    <row r="15" spans="2:20" ht="17.25" customHeight="1"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72" t="str">
        <f ca="1">'Thong tin don vi'!E6&amp;", ngày "&amp;DAY(NOW())&amp;" tháng "&amp;MONTH(NOW())&amp;" năm "&amp;YEAR(NOW())</f>
        <v>Lái Thiêu, ngày 28 tháng 1 năm 2019</v>
      </c>
      <c r="Q15" s="10"/>
      <c r="R15" s="11"/>
      <c r="S15" s="10"/>
      <c r="T15" s="10"/>
    </row>
    <row r="16" spans="2:16" ht="16.5">
      <c r="B16" s="3"/>
      <c r="C16" s="56" t="s">
        <v>16</v>
      </c>
      <c r="D16" s="3"/>
      <c r="E16" s="3"/>
      <c r="F16" s="3"/>
      <c r="G16" s="3"/>
      <c r="H16" s="3"/>
      <c r="I16" s="3"/>
      <c r="J16" s="3"/>
      <c r="K16" s="10"/>
      <c r="L16" s="10"/>
      <c r="M16" s="10"/>
      <c r="P16" s="75" t="s">
        <v>207</v>
      </c>
    </row>
    <row r="17" spans="3:16" ht="16.5">
      <c r="C17" s="59"/>
      <c r="P17" s="58"/>
    </row>
    <row r="18" spans="3:16" ht="16.5">
      <c r="C18" s="59"/>
      <c r="P18" s="59"/>
    </row>
    <row r="19" spans="3:16" ht="16.5">
      <c r="C19" s="59"/>
      <c r="P19" s="59"/>
    </row>
    <row r="20" spans="3:16" ht="16.5">
      <c r="C20" s="59"/>
      <c r="P20" s="59"/>
    </row>
    <row r="21" spans="3:16" ht="16.5">
      <c r="C21" s="56" t="str">
        <f>IF('Thong tin don vi'!E10="","",'Thong tin don vi'!E10)</f>
        <v>B</v>
      </c>
      <c r="P21" s="56" t="str">
        <f>IF('Thong tin don vi'!E8="","",'Thong tin don vi'!E8)</f>
        <v>A</v>
      </c>
    </row>
  </sheetData>
  <sheetProtection/>
  <mergeCells count="9">
    <mergeCell ref="A2:T2"/>
    <mergeCell ref="A3:T3"/>
    <mergeCell ref="C5:T5"/>
    <mergeCell ref="A12:B12"/>
    <mergeCell ref="A13:B13"/>
    <mergeCell ref="A5:B6"/>
    <mergeCell ref="A7:B7"/>
    <mergeCell ref="A8:A9"/>
    <mergeCell ref="A10:A11"/>
  </mergeCells>
  <dataValidations count="1">
    <dataValidation type="whole" allowBlank="1" showInputMessage="1" showErrorMessage="1" sqref="C8:S11">
      <formula1>0</formula1>
      <formula2>200</formula2>
    </dataValidation>
  </dataValidations>
  <printOptions horizontalCentered="1"/>
  <pageMargins left="0.29" right="0" top="0.41" bottom="0.65" header="0.32" footer="0.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zoomScalePageLayoutView="0" workbookViewId="0" topLeftCell="A1">
      <selection activeCell="E12" sqref="E12"/>
    </sheetView>
  </sheetViews>
  <sheetFormatPr defaultColWidth="8.796875" defaultRowHeight="15"/>
  <cols>
    <col min="1" max="1" width="32.09765625" style="59" customWidth="1"/>
    <col min="2" max="2" width="10.19921875" style="59" customWidth="1"/>
    <col min="3" max="3" width="7.09765625" style="59" customWidth="1"/>
    <col min="4" max="10" width="8.19921875" style="59" customWidth="1"/>
    <col min="11" max="11" width="8" style="59" customWidth="1"/>
    <col min="12" max="12" width="14.19921875" style="59" customWidth="1"/>
    <col min="13" max="16384" width="9" style="59" customWidth="1"/>
  </cols>
  <sheetData>
    <row r="1" spans="1:12" ht="17.25">
      <c r="A1" s="493" t="str">
        <f ca="1">"BÁO CÁO SỐ LIỆU ĐẢNG VIÊN NĂM HỌC "&amp;IF(MONTH(NOW())&gt;6,YEAR(NOW())&amp;"-"&amp;YEAR(NOW())+1,YEAR(NOW())-1&amp;"-"&amp;YEAR(NOW()))</f>
        <v>BÁO CÁO SỐ LIỆU ĐẢNG VIÊN NĂM HỌC 2018-2019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15" t="s">
        <v>190</v>
      </c>
    </row>
    <row r="2" spans="1:12" ht="16.5">
      <c r="A2" s="635" t="str">
        <f ca="1">"ĐƠN VỊ: "&amp;'Thong tin don vi'!E4&amp;" - ĐỢT "&amp;IF(MONTH(NOW())&gt;6,1,2)&amp;" THÁNG "&amp;MONTH(NOW())&amp;"/"&amp;YEAR(NOW())</f>
        <v>ĐƠN VỊ: TRƯỜNG TIỂU HỌC BÌNH HÒA - ĐỢT 2 THÁNG 1/2019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</row>
    <row r="3" spans="11:12" ht="17.25" thickBot="1">
      <c r="K3" s="222"/>
      <c r="L3" s="222"/>
    </row>
    <row r="4" spans="1:12" ht="17.25" customHeight="1" thickBot="1">
      <c r="A4" s="640"/>
      <c r="B4" s="641"/>
      <c r="C4" s="633" t="s">
        <v>37</v>
      </c>
      <c r="D4" s="632" t="s">
        <v>38</v>
      </c>
      <c r="E4" s="632"/>
      <c r="F4" s="632"/>
      <c r="G4" s="632"/>
      <c r="H4" s="632"/>
      <c r="I4" s="632"/>
      <c r="J4" s="632"/>
      <c r="K4" s="632"/>
      <c r="L4" s="644" t="s">
        <v>39</v>
      </c>
    </row>
    <row r="5" spans="1:12" s="64" customFormat="1" ht="52.5" customHeight="1" thickBot="1">
      <c r="A5" s="642"/>
      <c r="B5" s="643"/>
      <c r="C5" s="634"/>
      <c r="D5" s="225" t="s">
        <v>202</v>
      </c>
      <c r="E5" s="226" t="s">
        <v>203</v>
      </c>
      <c r="F5" s="226" t="s">
        <v>90</v>
      </c>
      <c r="G5" s="226" t="s">
        <v>91</v>
      </c>
      <c r="H5" s="226" t="s">
        <v>92</v>
      </c>
      <c r="I5" s="226" t="s">
        <v>93</v>
      </c>
      <c r="J5" s="226" t="s">
        <v>86</v>
      </c>
      <c r="K5" s="227" t="s">
        <v>7</v>
      </c>
      <c r="L5" s="645"/>
    </row>
    <row r="6" spans="1:12" s="64" customFormat="1" ht="19.5" customHeight="1" thickBot="1">
      <c r="A6" s="505">
        <v>1</v>
      </c>
      <c r="B6" s="631"/>
      <c r="C6" s="228">
        <v>2</v>
      </c>
      <c r="D6" s="229">
        <v>3</v>
      </c>
      <c r="E6" s="150">
        <v>4</v>
      </c>
      <c r="F6" s="150">
        <v>5</v>
      </c>
      <c r="G6" s="150">
        <v>6</v>
      </c>
      <c r="H6" s="150">
        <v>7</v>
      </c>
      <c r="I6" s="150">
        <v>8</v>
      </c>
      <c r="J6" s="150">
        <v>9</v>
      </c>
      <c r="K6" s="150">
        <v>10</v>
      </c>
      <c r="L6" s="230">
        <v>11</v>
      </c>
    </row>
    <row r="7" spans="1:12" s="64" customFormat="1" ht="16.5">
      <c r="A7" s="648" t="s">
        <v>89</v>
      </c>
      <c r="B7" s="231" t="s">
        <v>40</v>
      </c>
      <c r="C7" s="232">
        <f aca="true" t="shared" si="0" ref="C7:C18">SUM(D7:K7)</f>
        <v>0</v>
      </c>
      <c r="D7" s="252"/>
      <c r="E7" s="253"/>
      <c r="F7" s="254"/>
      <c r="G7" s="254"/>
      <c r="H7" s="254"/>
      <c r="I7" s="254"/>
      <c r="J7" s="254"/>
      <c r="K7" s="253"/>
      <c r="L7" s="255"/>
    </row>
    <row r="8" spans="1:12" s="64" customFormat="1" ht="17.25" thickBot="1">
      <c r="A8" s="649"/>
      <c r="B8" s="233" t="s">
        <v>10</v>
      </c>
      <c r="C8" s="234">
        <f t="shared" si="0"/>
        <v>0</v>
      </c>
      <c r="D8" s="256"/>
      <c r="E8" s="257"/>
      <c r="F8" s="258"/>
      <c r="G8" s="258"/>
      <c r="H8" s="258"/>
      <c r="I8" s="258"/>
      <c r="J8" s="258"/>
      <c r="K8" s="257"/>
      <c r="L8" s="259"/>
    </row>
    <row r="9" spans="1:12" ht="16.5">
      <c r="A9" s="638" t="s">
        <v>41</v>
      </c>
      <c r="B9" s="235" t="s">
        <v>40</v>
      </c>
      <c r="C9" s="236">
        <f t="shared" si="0"/>
        <v>0</v>
      </c>
      <c r="D9" s="260"/>
      <c r="E9" s="261"/>
      <c r="F9" s="261"/>
      <c r="G9" s="261"/>
      <c r="H9" s="261"/>
      <c r="I9" s="261"/>
      <c r="J9" s="261"/>
      <c r="K9" s="261"/>
      <c r="L9" s="262"/>
    </row>
    <row r="10" spans="1:12" ht="17.25" thickBot="1">
      <c r="A10" s="639"/>
      <c r="B10" s="237" t="s">
        <v>10</v>
      </c>
      <c r="C10" s="238">
        <f t="shared" si="0"/>
        <v>0</v>
      </c>
      <c r="D10" s="263"/>
      <c r="E10" s="264"/>
      <c r="F10" s="264"/>
      <c r="G10" s="264"/>
      <c r="H10" s="264"/>
      <c r="I10" s="264"/>
      <c r="J10" s="264"/>
      <c r="K10" s="264"/>
      <c r="L10" s="265"/>
    </row>
    <row r="11" spans="1:12" ht="16.5">
      <c r="A11" s="646" t="s">
        <v>285</v>
      </c>
      <c r="B11" s="239" t="s">
        <v>40</v>
      </c>
      <c r="C11" s="240">
        <f t="shared" si="0"/>
        <v>0</v>
      </c>
      <c r="D11" s="266"/>
      <c r="E11" s="98"/>
      <c r="F11" s="98"/>
      <c r="G11" s="98"/>
      <c r="H11" s="98"/>
      <c r="I11" s="98"/>
      <c r="J11" s="98"/>
      <c r="K11" s="98"/>
      <c r="L11" s="267"/>
    </row>
    <row r="12" spans="1:12" ht="17.25" thickBot="1">
      <c r="A12" s="647"/>
      <c r="B12" s="241" t="s">
        <v>10</v>
      </c>
      <c r="C12" s="242">
        <f t="shared" si="0"/>
        <v>0</v>
      </c>
      <c r="D12" s="268"/>
      <c r="E12" s="102"/>
      <c r="F12" s="102"/>
      <c r="G12" s="102"/>
      <c r="H12" s="102"/>
      <c r="I12" s="102"/>
      <c r="J12" s="102"/>
      <c r="K12" s="102"/>
      <c r="L12" s="269"/>
    </row>
    <row r="13" spans="1:12" ht="16.5">
      <c r="A13" s="636" t="s">
        <v>94</v>
      </c>
      <c r="B13" s="243" t="s">
        <v>40</v>
      </c>
      <c r="C13" s="244">
        <f t="shared" si="0"/>
        <v>0</v>
      </c>
      <c r="D13" s="99"/>
      <c r="E13" s="154"/>
      <c r="F13" s="154"/>
      <c r="G13" s="154"/>
      <c r="H13" s="154"/>
      <c r="I13" s="154"/>
      <c r="J13" s="154"/>
      <c r="K13" s="154"/>
      <c r="L13" s="262"/>
    </row>
    <row r="14" spans="1:12" ht="17.25" thickBot="1">
      <c r="A14" s="637"/>
      <c r="B14" s="245" t="s">
        <v>10</v>
      </c>
      <c r="C14" s="246">
        <f t="shared" si="0"/>
        <v>0</v>
      </c>
      <c r="D14" s="270"/>
      <c r="E14" s="101"/>
      <c r="F14" s="101"/>
      <c r="G14" s="101"/>
      <c r="H14" s="101"/>
      <c r="I14" s="101"/>
      <c r="J14" s="101"/>
      <c r="K14" s="101"/>
      <c r="L14" s="265"/>
    </row>
    <row r="15" spans="1:12" ht="16.5">
      <c r="A15" s="646" t="s">
        <v>95</v>
      </c>
      <c r="B15" s="239" t="s">
        <v>40</v>
      </c>
      <c r="C15" s="240">
        <f t="shared" si="0"/>
        <v>0</v>
      </c>
      <c r="D15" s="266"/>
      <c r="E15" s="98"/>
      <c r="F15" s="98"/>
      <c r="G15" s="98"/>
      <c r="H15" s="98"/>
      <c r="I15" s="98"/>
      <c r="J15" s="98"/>
      <c r="K15" s="98"/>
      <c r="L15" s="267"/>
    </row>
    <row r="16" spans="1:12" ht="17.25" thickBot="1">
      <c r="A16" s="637"/>
      <c r="B16" s="245" t="s">
        <v>10</v>
      </c>
      <c r="C16" s="246">
        <f t="shared" si="0"/>
        <v>0</v>
      </c>
      <c r="D16" s="270"/>
      <c r="E16" s="101"/>
      <c r="F16" s="101"/>
      <c r="G16" s="101"/>
      <c r="H16" s="101"/>
      <c r="I16" s="101"/>
      <c r="J16" s="101"/>
      <c r="K16" s="101"/>
      <c r="L16" s="265"/>
    </row>
    <row r="17" spans="1:12" ht="20.25" customHeight="1">
      <c r="A17" s="628" t="s">
        <v>96</v>
      </c>
      <c r="B17" s="239" t="s">
        <v>40</v>
      </c>
      <c r="C17" s="244">
        <f t="shared" si="0"/>
        <v>0</v>
      </c>
      <c r="D17" s="99"/>
      <c r="E17" s="154"/>
      <c r="F17" s="154"/>
      <c r="G17" s="154"/>
      <c r="H17" s="154"/>
      <c r="I17" s="154"/>
      <c r="J17" s="154"/>
      <c r="K17" s="154"/>
      <c r="L17" s="262"/>
    </row>
    <row r="18" spans="1:12" ht="20.25" customHeight="1" thickBot="1">
      <c r="A18" s="629"/>
      <c r="B18" s="245" t="s">
        <v>10</v>
      </c>
      <c r="C18" s="246">
        <f t="shared" si="0"/>
        <v>0</v>
      </c>
      <c r="D18" s="270"/>
      <c r="E18" s="101"/>
      <c r="F18" s="101"/>
      <c r="G18" s="101"/>
      <c r="H18" s="101"/>
      <c r="I18" s="101"/>
      <c r="J18" s="101"/>
      <c r="K18" s="101"/>
      <c r="L18" s="265"/>
    </row>
    <row r="19" spans="1:2" ht="9" customHeight="1">
      <c r="A19" s="223"/>
      <c r="B19" s="221"/>
    </row>
    <row r="20" spans="1:11" ht="31.5" customHeight="1" hidden="1">
      <c r="A20" s="509" t="s">
        <v>81</v>
      </c>
      <c r="B20" s="509"/>
      <c r="C20" s="509"/>
      <c r="D20" s="509"/>
      <c r="E20" s="509"/>
      <c r="F20" s="509"/>
      <c r="G20" s="509"/>
      <c r="H20" s="224"/>
      <c r="I20" s="630" t="s">
        <v>80</v>
      </c>
      <c r="J20" s="630"/>
      <c r="K20" s="630"/>
    </row>
    <row r="21" spans="9:11" ht="16.5">
      <c r="I21" s="58"/>
      <c r="J21" s="72" t="str">
        <f ca="1">'Thong tin don vi'!E6&amp;", ngày "&amp;DAY(NOW())&amp;" tháng "&amp;MONTH(NOW())&amp;" năm "&amp;YEAR(NOW())</f>
        <v>Lái Thiêu, ngày 28 tháng 1 năm 2019</v>
      </c>
      <c r="K21" s="58"/>
    </row>
    <row r="22" spans="1:10" s="58" customFormat="1" ht="16.5">
      <c r="A22" s="56" t="s">
        <v>16</v>
      </c>
      <c r="B22" s="493"/>
      <c r="C22" s="493"/>
      <c r="D22" s="59"/>
      <c r="E22" s="59"/>
      <c r="F22" s="59"/>
      <c r="G22" s="59"/>
      <c r="J22" s="75" t="s">
        <v>207</v>
      </c>
    </row>
    <row r="23" ht="16.5">
      <c r="J23" s="58"/>
    </row>
    <row r="27" spans="1:10" ht="16.5">
      <c r="A27" s="56" t="str">
        <f>IF('Thong tin don vi'!E10="","",'Thong tin don vi'!E10)</f>
        <v>B</v>
      </c>
      <c r="J27" s="56" t="str">
        <f>IF('Thong tin don vi'!E8="","",'Thong tin don vi'!E8)</f>
        <v>A</v>
      </c>
    </row>
  </sheetData>
  <sheetProtection/>
  <mergeCells count="16">
    <mergeCell ref="A9:A10"/>
    <mergeCell ref="A4:B5"/>
    <mergeCell ref="L4:L5"/>
    <mergeCell ref="A15:A16"/>
    <mergeCell ref="A11:A12"/>
    <mergeCell ref="A7:A8"/>
    <mergeCell ref="A1:K1"/>
    <mergeCell ref="A20:G20"/>
    <mergeCell ref="A17:A18"/>
    <mergeCell ref="B22:C22"/>
    <mergeCell ref="I20:K20"/>
    <mergeCell ref="A6:B6"/>
    <mergeCell ref="D4:K4"/>
    <mergeCell ref="C4:C5"/>
    <mergeCell ref="A2:L2"/>
    <mergeCell ref="A13:A14"/>
  </mergeCells>
  <dataValidations count="1">
    <dataValidation type="whole" allowBlank="1" showInputMessage="1" showErrorMessage="1" sqref="D7:K18">
      <formula1>0</formula1>
      <formula2>100</formula2>
    </dataValidation>
  </dataValidations>
  <printOptions horizontalCentered="1"/>
  <pageMargins left="0.51" right="0.3" top="0.5" bottom="0.17" header="0.19" footer="0.1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17.59765625" style="1" customWidth="1"/>
    <col min="2" max="2" width="11.09765625" style="3" customWidth="1"/>
    <col min="3" max="3" width="13.09765625" style="3" customWidth="1"/>
    <col min="4" max="5" width="13.59765625" style="3" customWidth="1"/>
    <col min="6" max="6" width="11.5" style="3" customWidth="1"/>
    <col min="7" max="7" width="15.59765625" style="3" customWidth="1"/>
    <col min="8" max="8" width="14.09765625" style="3" customWidth="1"/>
    <col min="9" max="9" width="16" style="3" customWidth="1"/>
    <col min="10" max="16384" width="9" style="3" customWidth="1"/>
  </cols>
  <sheetData>
    <row r="1" ht="15.75">
      <c r="I1" s="55" t="s">
        <v>191</v>
      </c>
    </row>
    <row r="2" spans="2:8" ht="20.25">
      <c r="B2" s="654" t="str">
        <f ca="1">"THỐNG KÊ TỔ CHỨC CƠ SỞ ĐẢNG NĂM HỌC "&amp;IF(MONTH(NOW())&gt;6,YEAR(NOW())&amp;"-"&amp;YEAR(NOW())+1,YEAR(NOW())-1&amp;"-"&amp;YEAR(NOW()))</f>
        <v>THỐNG KÊ TỔ CHỨC CƠ SỞ ĐẢNG NĂM HỌC 2018-2019</v>
      </c>
      <c r="C2" s="654"/>
      <c r="D2" s="654"/>
      <c r="E2" s="654"/>
      <c r="F2" s="654"/>
      <c r="G2" s="654"/>
      <c r="H2" s="654"/>
    </row>
    <row r="3" spans="1:9" ht="17.25" customHeight="1">
      <c r="A3" s="656" t="str">
        <f ca="1">"ĐƠN VỊ: "&amp;'Thong tin don vi'!E4&amp;" - ĐỢT "&amp;IF(MONTH(NOW())&gt;6,1,2)&amp;" THÁNG "&amp;MONTH(NOW())&amp;"/"&amp;YEAR(NOW())</f>
        <v>ĐƠN VỊ: TRƯỜNG TIỂU HỌC BÌNH HÒA - ĐỢT 2 THÁNG 1/2019</v>
      </c>
      <c r="B3" s="656"/>
      <c r="C3" s="656"/>
      <c r="D3" s="656"/>
      <c r="E3" s="656"/>
      <c r="F3" s="656"/>
      <c r="G3" s="656"/>
      <c r="H3" s="656"/>
      <c r="I3" s="656"/>
    </row>
    <row r="4" ht="16.5" thickBot="1"/>
    <row r="5" spans="1:9" ht="55.5" customHeight="1">
      <c r="A5" s="657" t="s">
        <v>88</v>
      </c>
      <c r="B5" s="650" t="s">
        <v>42</v>
      </c>
      <c r="C5" s="650" t="s">
        <v>43</v>
      </c>
      <c r="D5" s="650" t="s">
        <v>44</v>
      </c>
      <c r="E5" s="650" t="s">
        <v>45</v>
      </c>
      <c r="F5" s="650" t="s">
        <v>46</v>
      </c>
      <c r="G5" s="650" t="s">
        <v>47</v>
      </c>
      <c r="H5" s="650" t="s">
        <v>98</v>
      </c>
      <c r="I5" s="652" t="s">
        <v>97</v>
      </c>
    </row>
    <row r="6" spans="1:9" ht="16.5" thickBot="1">
      <c r="A6" s="658"/>
      <c r="B6" s="651"/>
      <c r="C6" s="651"/>
      <c r="D6" s="651"/>
      <c r="E6" s="651"/>
      <c r="F6" s="651"/>
      <c r="G6" s="651"/>
      <c r="H6" s="651"/>
      <c r="I6" s="653"/>
    </row>
    <row r="7" spans="1:9" ht="18" thickBot="1">
      <c r="A7" s="88">
        <v>1</v>
      </c>
      <c r="B7" s="150">
        <v>2</v>
      </c>
      <c r="C7" s="89">
        <v>3</v>
      </c>
      <c r="D7" s="150">
        <v>4</v>
      </c>
      <c r="E7" s="89">
        <v>5</v>
      </c>
      <c r="F7" s="150">
        <v>6</v>
      </c>
      <c r="G7" s="89">
        <v>7</v>
      </c>
      <c r="H7" s="150">
        <v>8</v>
      </c>
      <c r="I7" s="90">
        <v>9</v>
      </c>
    </row>
    <row r="8" spans="1:9" ht="20.25" customHeight="1">
      <c r="A8" s="247" t="s">
        <v>13</v>
      </c>
      <c r="B8" s="271"/>
      <c r="C8" s="271"/>
      <c r="D8" s="271"/>
      <c r="E8" s="271"/>
      <c r="F8" s="271"/>
      <c r="G8" s="271"/>
      <c r="H8" s="271">
        <v>1</v>
      </c>
      <c r="I8" s="272"/>
    </row>
    <row r="9" spans="1:9" ht="20.25" customHeight="1">
      <c r="A9" s="248" t="s">
        <v>15</v>
      </c>
      <c r="B9" s="271"/>
      <c r="C9" s="271"/>
      <c r="D9" s="271"/>
      <c r="E9" s="271"/>
      <c r="F9" s="271"/>
      <c r="G9" s="271"/>
      <c r="H9" s="271"/>
      <c r="I9" s="272"/>
    </row>
    <row r="10" spans="1:9" ht="20.25" customHeight="1">
      <c r="A10" s="248" t="s">
        <v>20</v>
      </c>
      <c r="B10" s="271"/>
      <c r="C10" s="271"/>
      <c r="D10" s="271"/>
      <c r="E10" s="271"/>
      <c r="F10" s="271"/>
      <c r="G10" s="271"/>
      <c r="H10" s="271"/>
      <c r="I10" s="272"/>
    </row>
    <row r="11" spans="1:9" ht="20.25" customHeight="1" thickBot="1">
      <c r="A11" s="248" t="s">
        <v>1</v>
      </c>
      <c r="B11" s="271"/>
      <c r="C11" s="271"/>
      <c r="D11" s="271"/>
      <c r="E11" s="271"/>
      <c r="F11" s="271"/>
      <c r="G11" s="271"/>
      <c r="H11" s="271"/>
      <c r="I11" s="272"/>
    </row>
    <row r="12" spans="1:9" ht="20.25" customHeight="1" thickBot="1">
      <c r="A12" s="249" t="s">
        <v>21</v>
      </c>
      <c r="B12" s="250">
        <f>SUM(B8:B11)</f>
        <v>0</v>
      </c>
      <c r="C12" s="250">
        <f aca="true" t="shared" si="0" ref="C12:H12">SUM(C8:C11)</f>
        <v>0</v>
      </c>
      <c r="D12" s="250">
        <f t="shared" si="0"/>
        <v>0</v>
      </c>
      <c r="E12" s="250">
        <f t="shared" si="0"/>
        <v>0</v>
      </c>
      <c r="F12" s="250">
        <f t="shared" si="0"/>
        <v>0</v>
      </c>
      <c r="G12" s="250">
        <f t="shared" si="0"/>
        <v>0</v>
      </c>
      <c r="H12" s="250">
        <f t="shared" si="0"/>
        <v>1</v>
      </c>
      <c r="I12" s="251"/>
    </row>
    <row r="14" spans="1:12" ht="31.5" customHeight="1" hidden="1">
      <c r="A14" s="655" t="s">
        <v>81</v>
      </c>
      <c r="B14" s="655"/>
      <c r="C14" s="655"/>
      <c r="D14" s="655"/>
      <c r="E14" s="655"/>
      <c r="I14" s="23"/>
      <c r="J14" s="23"/>
      <c r="K14" s="23"/>
      <c r="L14" s="23"/>
    </row>
    <row r="15" spans="1:12" ht="16.5">
      <c r="A15" s="3"/>
      <c r="F15" s="23"/>
      <c r="G15" s="72" t="str">
        <f ca="1">'Thong tin don vi'!E6&amp;", ngày "&amp;DAY(NOW())&amp;" tháng "&amp;MONTH(NOW())&amp;" năm "&amp;YEAR(NOW())</f>
        <v>Lái Thiêu, ngày 28 tháng 1 năm 2019</v>
      </c>
      <c r="H15" s="23"/>
      <c r="I15" s="2"/>
      <c r="J15" s="2"/>
      <c r="K15" s="2"/>
      <c r="L15" s="2"/>
    </row>
    <row r="16" spans="1:17" ht="16.5">
      <c r="A16" s="2"/>
      <c r="B16" s="56" t="s">
        <v>16</v>
      </c>
      <c r="C16" s="2"/>
      <c r="F16" s="2"/>
      <c r="G16" s="75" t="s">
        <v>207</v>
      </c>
      <c r="H16" s="2"/>
      <c r="J16" s="10"/>
      <c r="K16" s="2"/>
      <c r="L16" s="2"/>
      <c r="M16" s="2"/>
      <c r="N16" s="2"/>
      <c r="O16" s="2"/>
      <c r="P16" s="2"/>
      <c r="Q16" s="2"/>
    </row>
    <row r="17" spans="2:7" ht="16.5">
      <c r="B17" s="59"/>
      <c r="G17" s="58"/>
    </row>
    <row r="18" spans="2:7" ht="16.5">
      <c r="B18" s="59"/>
      <c r="G18" s="59"/>
    </row>
    <row r="19" spans="2:7" ht="16.5">
      <c r="B19" s="59"/>
      <c r="G19" s="59"/>
    </row>
    <row r="20" spans="2:7" ht="16.5">
      <c r="B20" s="59"/>
      <c r="G20" s="59"/>
    </row>
    <row r="21" spans="2:7" ht="16.5">
      <c r="B21" s="56" t="str">
        <f>IF('Thong tin don vi'!E10="","",'Thong tin don vi'!E10)</f>
        <v>B</v>
      </c>
      <c r="G21" s="56" t="str">
        <f>IF('Thong tin don vi'!E8="","",'Thong tin don vi'!E8)</f>
        <v>A</v>
      </c>
    </row>
  </sheetData>
  <sheetProtection/>
  <mergeCells count="12">
    <mergeCell ref="A3:I3"/>
    <mergeCell ref="A5:A6"/>
    <mergeCell ref="F5:F6"/>
    <mergeCell ref="G5:G6"/>
    <mergeCell ref="H5:H6"/>
    <mergeCell ref="I5:I6"/>
    <mergeCell ref="B2:H2"/>
    <mergeCell ref="A14:E14"/>
    <mergeCell ref="B5:B6"/>
    <mergeCell ref="C5:C6"/>
    <mergeCell ref="D5:D6"/>
    <mergeCell ref="E5:E6"/>
  </mergeCells>
  <dataValidations count="1">
    <dataValidation type="whole" allowBlank="1" showInputMessage="1" showErrorMessage="1" sqref="B8:H11">
      <formula1>0</formula1>
      <formula2>2</formula2>
    </dataValidation>
  </dataValidations>
  <printOptions/>
  <pageMargins left="0.5" right="0.3" top="0.47" bottom="0.56" header="0.35" footer="0.3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A21" sqref="A21:IV21"/>
    </sheetView>
  </sheetViews>
  <sheetFormatPr defaultColWidth="8.796875" defaultRowHeight="15"/>
  <cols>
    <col min="1" max="1" width="5.09765625" style="3" customWidth="1"/>
    <col min="2" max="2" width="20" style="3" customWidth="1"/>
    <col min="3" max="4" width="9.09765625" style="3" customWidth="1"/>
    <col min="5" max="6" width="17" style="3" customWidth="1"/>
    <col min="7" max="8" width="9.09765625" style="3" customWidth="1"/>
    <col min="9" max="10" width="12.59765625" style="3" customWidth="1"/>
    <col min="11" max="11" width="13.59765625" style="3" customWidth="1"/>
    <col min="12" max="16384" width="9" style="3" customWidth="1"/>
  </cols>
  <sheetData>
    <row r="1" ht="15.75">
      <c r="K1" s="19" t="s">
        <v>192</v>
      </c>
    </row>
    <row r="2" spans="2:11" ht="21.75" customHeight="1">
      <c r="B2" s="612" t="s">
        <v>48</v>
      </c>
      <c r="C2" s="612"/>
      <c r="D2" s="612"/>
      <c r="E2" s="612"/>
      <c r="F2" s="612"/>
      <c r="G2" s="612"/>
      <c r="H2" s="612"/>
      <c r="I2" s="612"/>
      <c r="J2" s="2"/>
      <c r="K2" s="2"/>
    </row>
    <row r="3" spans="2:11" ht="15.75">
      <c r="B3" s="656" t="str">
        <f ca="1">"ĐƠN VỊ: "&amp;'Thong tin don vi'!E4&amp;" - ĐỢT "&amp;IF(MONTH(NOW())&gt;6,1,2)&amp;" THÁNG "&amp;MONTH(NOW())&amp;"/"&amp;YEAR(NOW())</f>
        <v>ĐƠN VỊ: TRƯỜNG TIỂU HỌC BÌNH HÒA - ĐỢT 2 THÁNG 1/2019</v>
      </c>
      <c r="C3" s="656"/>
      <c r="D3" s="656"/>
      <c r="E3" s="656"/>
      <c r="F3" s="656"/>
      <c r="G3" s="656"/>
      <c r="H3" s="656"/>
      <c r="I3" s="656"/>
      <c r="J3" s="2"/>
      <c r="K3" s="2"/>
    </row>
    <row r="4" ht="16.5" thickBot="1"/>
    <row r="5" spans="1:11" ht="22.5" customHeight="1">
      <c r="A5" s="663" t="s">
        <v>0</v>
      </c>
      <c r="B5" s="665" t="s">
        <v>99</v>
      </c>
      <c r="C5" s="666" t="s">
        <v>100</v>
      </c>
      <c r="D5" s="661" t="s">
        <v>101</v>
      </c>
      <c r="E5" s="661" t="s">
        <v>102</v>
      </c>
      <c r="F5" s="661" t="s">
        <v>109</v>
      </c>
      <c r="G5" s="661" t="s">
        <v>103</v>
      </c>
      <c r="H5" s="661" t="s">
        <v>104</v>
      </c>
      <c r="I5" s="661" t="s">
        <v>105</v>
      </c>
      <c r="J5" s="661"/>
      <c r="K5" s="659" t="s">
        <v>108</v>
      </c>
    </row>
    <row r="6" spans="1:11" ht="36.75" customHeight="1" thickBot="1">
      <c r="A6" s="664"/>
      <c r="B6" s="662"/>
      <c r="C6" s="667"/>
      <c r="D6" s="662"/>
      <c r="E6" s="662"/>
      <c r="F6" s="662"/>
      <c r="G6" s="662"/>
      <c r="H6" s="662"/>
      <c r="I6" s="26" t="s">
        <v>106</v>
      </c>
      <c r="J6" s="26" t="s">
        <v>107</v>
      </c>
      <c r="K6" s="660"/>
    </row>
    <row r="7" spans="1:11" ht="21.75" customHeight="1" thickBot="1">
      <c r="A7" s="414" t="s">
        <v>343</v>
      </c>
      <c r="B7" s="415"/>
      <c r="C7" s="415"/>
      <c r="D7" s="415"/>
      <c r="E7" s="415"/>
      <c r="F7" s="415"/>
      <c r="G7" s="415"/>
      <c r="H7" s="415"/>
      <c r="I7" s="415"/>
      <c r="J7" s="415"/>
      <c r="K7" s="416"/>
    </row>
    <row r="8" spans="1:11" ht="19.5" customHeight="1">
      <c r="A8" s="24">
        <v>1</v>
      </c>
      <c r="B8" s="8"/>
      <c r="C8" s="8"/>
      <c r="D8" s="8"/>
      <c r="E8" s="8"/>
      <c r="F8" s="8"/>
      <c r="G8" s="8"/>
      <c r="H8" s="8"/>
      <c r="I8" s="8"/>
      <c r="J8" s="8"/>
      <c r="K8" s="6"/>
    </row>
    <row r="9" spans="1:11" ht="19.5" customHeight="1">
      <c r="A9" s="25">
        <v>2</v>
      </c>
      <c r="B9" s="20"/>
      <c r="C9" s="20"/>
      <c r="D9" s="20"/>
      <c r="E9" s="20"/>
      <c r="F9" s="20"/>
      <c r="G9" s="20"/>
      <c r="H9" s="20"/>
      <c r="I9" s="20"/>
      <c r="J9" s="20"/>
      <c r="K9" s="12"/>
    </row>
    <row r="10" spans="1:11" ht="19.5" customHeight="1">
      <c r="A10" s="25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12"/>
    </row>
    <row r="11" spans="1:11" ht="19.5" customHeight="1">
      <c r="A11" s="25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12"/>
    </row>
    <row r="12" spans="1:11" ht="19.5" customHeight="1" thickBot="1">
      <c r="A12" s="25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12"/>
    </row>
    <row r="13" spans="1:11" ht="21.75" customHeight="1" thickBot="1">
      <c r="A13" s="414" t="s">
        <v>345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6"/>
    </row>
    <row r="14" spans="1:11" ht="19.5" customHeight="1">
      <c r="A14" s="24">
        <v>1</v>
      </c>
      <c r="B14" s="8"/>
      <c r="C14" s="8"/>
      <c r="D14" s="8"/>
      <c r="E14" s="8"/>
      <c r="F14" s="8"/>
      <c r="G14" s="8"/>
      <c r="H14" s="8"/>
      <c r="I14" s="8"/>
      <c r="J14" s="8"/>
      <c r="K14" s="6"/>
    </row>
    <row r="15" spans="1:11" ht="19.5" customHeight="1">
      <c r="A15" s="25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12"/>
    </row>
    <row r="16" spans="1:11" ht="19.5" customHeight="1" thickBot="1">
      <c r="A16" s="25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12"/>
    </row>
    <row r="17" spans="1:11" ht="21.75" customHeight="1" thickBot="1">
      <c r="A17" s="414" t="s">
        <v>344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6"/>
    </row>
    <row r="18" spans="1:11" ht="19.5" customHeight="1">
      <c r="A18" s="24">
        <v>1</v>
      </c>
      <c r="B18" s="8"/>
      <c r="C18" s="8"/>
      <c r="D18" s="8"/>
      <c r="E18" s="8"/>
      <c r="F18" s="8"/>
      <c r="G18" s="8"/>
      <c r="H18" s="8"/>
      <c r="I18" s="8"/>
      <c r="J18" s="8"/>
      <c r="K18" s="6"/>
    </row>
    <row r="19" spans="1:11" ht="19.5" customHeight="1">
      <c r="A19" s="25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12"/>
    </row>
    <row r="20" spans="1:11" ht="19.5" customHeight="1">
      <c r="A20" s="25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12"/>
    </row>
    <row r="21" spans="1:11" ht="19.5" customHeight="1">
      <c r="A21" s="25"/>
      <c r="B21" s="20"/>
      <c r="C21" s="20"/>
      <c r="D21" s="20"/>
      <c r="E21" s="20"/>
      <c r="F21" s="20"/>
      <c r="G21" s="20"/>
      <c r="H21" s="20"/>
      <c r="I21" s="20"/>
      <c r="J21" s="20"/>
      <c r="K21" s="12"/>
    </row>
    <row r="22" spans="1:11" ht="19.5" customHeight="1">
      <c r="A22" s="417" t="s">
        <v>359</v>
      </c>
      <c r="B22" s="20"/>
      <c r="C22" s="20"/>
      <c r="D22" s="20"/>
      <c r="E22" s="20"/>
      <c r="F22" s="20"/>
      <c r="G22" s="20"/>
      <c r="H22" s="20"/>
      <c r="I22" s="20"/>
      <c r="J22" s="20"/>
      <c r="K22" s="12"/>
    </row>
    <row r="23" spans="1:11" ht="19.5" customHeight="1">
      <c r="A23" s="418" t="s">
        <v>340</v>
      </c>
      <c r="B23" s="20"/>
      <c r="C23" s="20"/>
      <c r="D23" s="20"/>
      <c r="E23" s="20"/>
      <c r="F23" s="20"/>
      <c r="G23" s="20"/>
      <c r="H23" s="20"/>
      <c r="I23" s="20"/>
      <c r="J23" s="20"/>
      <c r="K23" s="12"/>
    </row>
    <row r="24" spans="1:11" ht="19.5" customHeight="1">
      <c r="A24" s="418" t="s">
        <v>341</v>
      </c>
      <c r="B24" s="20"/>
      <c r="C24" s="20"/>
      <c r="D24" s="20"/>
      <c r="E24" s="20"/>
      <c r="F24" s="20"/>
      <c r="G24" s="20"/>
      <c r="H24" s="20"/>
      <c r="I24" s="20"/>
      <c r="J24" s="20"/>
      <c r="K24" s="12"/>
    </row>
    <row r="25" spans="1:11" ht="19.5" customHeight="1">
      <c r="A25" s="418" t="s">
        <v>342</v>
      </c>
      <c r="B25" s="20"/>
      <c r="C25" s="20"/>
      <c r="D25" s="20"/>
      <c r="E25" s="20"/>
      <c r="F25" s="20"/>
      <c r="G25" s="20"/>
      <c r="H25" s="20"/>
      <c r="I25" s="20"/>
      <c r="J25" s="20"/>
      <c r="K25" s="12"/>
    </row>
    <row r="26" spans="1:11" ht="19.5" customHeight="1" thickBot="1">
      <c r="A26" s="419"/>
      <c r="B26" s="9"/>
      <c r="C26" s="9"/>
      <c r="D26" s="9"/>
      <c r="E26" s="9"/>
      <c r="F26" s="9"/>
      <c r="G26" s="9"/>
      <c r="H26" s="9"/>
      <c r="I26" s="9"/>
      <c r="J26" s="9"/>
      <c r="K26" s="7"/>
    </row>
    <row r="27" spans="1:11" ht="15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2:11" ht="36.75" customHeight="1" hidden="1">
      <c r="B28" s="655" t="s">
        <v>81</v>
      </c>
      <c r="C28" s="655"/>
      <c r="D28" s="655"/>
      <c r="E28" s="655"/>
      <c r="F28" s="655"/>
      <c r="J28" s="23"/>
      <c r="K28" s="15"/>
    </row>
    <row r="29" spans="8:10" ht="16.5">
      <c r="H29" s="23"/>
      <c r="I29" s="72" t="str">
        <f ca="1">'Thong tin don vi'!E6&amp;", ngày "&amp;DAY(NOW())&amp;" tháng "&amp;MONTH(NOW())&amp;" năm "&amp;YEAR(NOW())</f>
        <v>Lái Thiêu, ngày 28 tháng 1 năm 2019</v>
      </c>
      <c r="J29" s="23"/>
    </row>
    <row r="30" spans="2:10" ht="16.5">
      <c r="B30" s="56" t="s">
        <v>16</v>
      </c>
      <c r="C30" s="2"/>
      <c r="D30" s="2"/>
      <c r="H30" s="2"/>
      <c r="I30" s="75" t="s">
        <v>207</v>
      </c>
      <c r="J30" s="2"/>
    </row>
    <row r="31" spans="2:9" ht="16.5">
      <c r="B31" s="59"/>
      <c r="I31" s="58"/>
    </row>
    <row r="32" spans="2:9" ht="16.5">
      <c r="B32" s="59"/>
      <c r="I32" s="59"/>
    </row>
    <row r="33" spans="2:9" ht="16.5">
      <c r="B33" s="59"/>
      <c r="I33" s="59"/>
    </row>
    <row r="34" spans="2:9" ht="16.5">
      <c r="B34" s="59"/>
      <c r="I34" s="59"/>
    </row>
    <row r="35" spans="2:9" ht="16.5">
      <c r="B35" s="56" t="str">
        <f>IF('Thong tin don vi'!E10="","",'Thong tin don vi'!E10)</f>
        <v>B</v>
      </c>
      <c r="I35" s="56" t="str">
        <f>IF('Thong tin don vi'!E8="","",'Thong tin don vi'!E8)</f>
        <v>A</v>
      </c>
    </row>
  </sheetData>
  <sheetProtection/>
  <mergeCells count="13">
    <mergeCell ref="B2:I2"/>
    <mergeCell ref="B3:I3"/>
    <mergeCell ref="H5:H6"/>
    <mergeCell ref="G5:G6"/>
    <mergeCell ref="F5:F6"/>
    <mergeCell ref="C5:C6"/>
    <mergeCell ref="K5:K6"/>
    <mergeCell ref="I5:J5"/>
    <mergeCell ref="D5:D6"/>
    <mergeCell ref="B28:F28"/>
    <mergeCell ref="A5:A6"/>
    <mergeCell ref="B5:B6"/>
    <mergeCell ref="E5:E6"/>
  </mergeCells>
  <printOptions horizontalCentered="1"/>
  <pageMargins left="0" right="0" top="0.17" bottom="0" header="0.17" footer="0.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zoomScale="70" zoomScaleNormal="70" workbookViewId="0" topLeftCell="A1">
      <selection activeCell="B4" sqref="B4:C28"/>
    </sheetView>
  </sheetViews>
  <sheetFormatPr defaultColWidth="8.796875" defaultRowHeight="15"/>
  <cols>
    <col min="1" max="1" width="12.59765625" style="334" customWidth="1"/>
    <col min="2" max="2" width="4.69921875" style="336" customWidth="1"/>
    <col min="3" max="3" width="4.59765625" style="438" customWidth="1"/>
    <col min="4" max="12" width="4.09765625" style="334" customWidth="1"/>
    <col min="13" max="20" width="3.3984375" style="334" customWidth="1"/>
    <col min="21" max="21" width="4.09765625" style="334" customWidth="1"/>
    <col min="22" max="24" width="3.5" style="334" customWidth="1"/>
    <col min="25" max="25" width="5.59765625" style="334" customWidth="1"/>
    <col min="26" max="30" width="3.69921875" style="334" customWidth="1"/>
    <col min="31" max="31" width="4.5" style="334" customWidth="1"/>
    <col min="32" max="32" width="4.19921875" style="334" customWidth="1"/>
    <col min="33" max="35" width="4.09765625" style="334" customWidth="1"/>
    <col min="36" max="36" width="4.69921875" style="334" customWidth="1"/>
    <col min="37" max="37" width="3.59765625" style="334" customWidth="1"/>
    <col min="38" max="38" width="3.3984375" style="334" customWidth="1"/>
    <col min="39" max="39" width="3.8984375" style="334" customWidth="1"/>
    <col min="40" max="40" width="3.69921875" style="334" customWidth="1"/>
    <col min="41" max="16384" width="9" style="334" customWidth="1"/>
  </cols>
  <sheetData>
    <row r="1" spans="1:37" ht="16.5" customHeight="1">
      <c r="A1" s="693" t="str">
        <f ca="1">"THỐNG KÊ TRÌNH ĐỘ ĐÀO TẠO GIÁO VIÊN TRƯỜNG MẦM NON NĂM HỌC "&amp;IF(MONTH(NOW())&gt;6,YEAR(NOW())&amp;"-"&amp;YEAR(NOW())+1,YEAR(NOW())-1&amp;"-"&amp;YEAR(NOW()))&amp;" (ĐỢT "&amp;IF(MONTH(NOW())&gt;6,1,2)&amp;" )"</f>
        <v>THỐNG KÊ TRÌNH ĐỘ ĐÀO TẠO GIÁO VIÊN TRƯỜNG MẦM NON NĂM HỌC 2018-2019 (ĐỢT 2 )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K1" s="335" t="s">
        <v>72</v>
      </c>
    </row>
    <row r="2" spans="2:21" ht="15.75">
      <c r="B2" s="335">
        <f>IF(OR('Thong tin don vi'!F4="MN",'Thong tin don vi'!F4="MG",'Thong tin don vi'!F4="NHOM"),'Thong tin don vi'!E4,"")</f>
      </c>
      <c r="C2" s="425"/>
      <c r="D2" s="335"/>
      <c r="E2" s="335"/>
      <c r="F2" s="335"/>
      <c r="G2" s="335"/>
      <c r="H2" s="335"/>
      <c r="I2" s="335"/>
      <c r="J2" s="335"/>
      <c r="K2" s="335"/>
      <c r="L2" s="335"/>
      <c r="M2" s="335" t="str">
        <f>"Tổng số CBGVNV: "&amp;B27&amp;" người"</f>
        <v>Tổng số CBGVNV: 0 người</v>
      </c>
      <c r="N2" s="335"/>
      <c r="O2" s="335"/>
      <c r="P2" s="335"/>
      <c r="Q2" s="335"/>
      <c r="R2" s="335"/>
      <c r="S2" s="335"/>
      <c r="T2" s="335"/>
      <c r="U2" s="335"/>
    </row>
    <row r="3" ht="9.75" customHeight="1" thickBot="1">
      <c r="C3" s="425"/>
    </row>
    <row r="4" spans="1:40" s="337" customFormat="1" ht="31.5" customHeight="1" thickBot="1">
      <c r="A4" s="671" t="s">
        <v>170</v>
      </c>
      <c r="B4" s="674" t="s">
        <v>40</v>
      </c>
      <c r="C4" s="683" t="s">
        <v>10</v>
      </c>
      <c r="D4" s="677" t="s">
        <v>169</v>
      </c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9"/>
      <c r="AJ4" s="690" t="s">
        <v>197</v>
      </c>
      <c r="AK4" s="691"/>
      <c r="AL4" s="691"/>
      <c r="AM4" s="691"/>
      <c r="AN4" s="692"/>
    </row>
    <row r="5" spans="1:40" s="337" customFormat="1" ht="16.5" customHeight="1">
      <c r="A5" s="672"/>
      <c r="B5" s="675"/>
      <c r="C5" s="684"/>
      <c r="D5" s="668" t="s">
        <v>58</v>
      </c>
      <c r="E5" s="669"/>
      <c r="F5" s="669"/>
      <c r="G5" s="669"/>
      <c r="H5" s="669"/>
      <c r="I5" s="669"/>
      <c r="J5" s="669"/>
      <c r="K5" s="669"/>
      <c r="L5" s="670"/>
      <c r="M5" s="686" t="s">
        <v>59</v>
      </c>
      <c r="N5" s="669"/>
      <c r="O5" s="669"/>
      <c r="P5" s="669"/>
      <c r="Q5" s="669"/>
      <c r="R5" s="669"/>
      <c r="S5" s="669"/>
      <c r="T5" s="669"/>
      <c r="U5" s="687"/>
      <c r="V5" s="686" t="s">
        <v>61</v>
      </c>
      <c r="W5" s="669"/>
      <c r="X5" s="669"/>
      <c r="Y5" s="687"/>
      <c r="Z5" s="668" t="s">
        <v>128</v>
      </c>
      <c r="AA5" s="669"/>
      <c r="AB5" s="669"/>
      <c r="AC5" s="669"/>
      <c r="AD5" s="670"/>
      <c r="AE5" s="680" t="s">
        <v>129</v>
      </c>
      <c r="AF5" s="681"/>
      <c r="AG5" s="681"/>
      <c r="AH5" s="681"/>
      <c r="AI5" s="682"/>
      <c r="AJ5" s="694" t="s">
        <v>196</v>
      </c>
      <c r="AK5" s="696" t="s">
        <v>145</v>
      </c>
      <c r="AL5" s="696" t="s">
        <v>146</v>
      </c>
      <c r="AM5" s="696" t="s">
        <v>193</v>
      </c>
      <c r="AN5" s="688" t="s">
        <v>194</v>
      </c>
    </row>
    <row r="6" spans="1:40" s="337" customFormat="1" ht="57.75" customHeight="1" thickBot="1">
      <c r="A6" s="673"/>
      <c r="B6" s="676"/>
      <c r="C6" s="685"/>
      <c r="D6" s="338" t="s">
        <v>138</v>
      </c>
      <c r="E6" s="339" t="s">
        <v>73</v>
      </c>
      <c r="F6" s="340" t="s">
        <v>67</v>
      </c>
      <c r="G6" s="339" t="s">
        <v>68</v>
      </c>
      <c r="H6" s="340" t="s">
        <v>50</v>
      </c>
      <c r="I6" s="339" t="s">
        <v>145</v>
      </c>
      <c r="J6" s="339" t="s">
        <v>146</v>
      </c>
      <c r="K6" s="339" t="s">
        <v>294</v>
      </c>
      <c r="L6" s="341" t="s">
        <v>296</v>
      </c>
      <c r="M6" s="342" t="s">
        <v>62</v>
      </c>
      <c r="N6" s="340" t="s">
        <v>63</v>
      </c>
      <c r="O6" s="340" t="s">
        <v>64</v>
      </c>
      <c r="P6" s="339" t="s">
        <v>367</v>
      </c>
      <c r="Q6" s="339" t="s">
        <v>368</v>
      </c>
      <c r="R6" s="339" t="s">
        <v>198</v>
      </c>
      <c r="S6" s="340" t="s">
        <v>289</v>
      </c>
      <c r="T6" s="340" t="s">
        <v>290</v>
      </c>
      <c r="U6" s="343" t="s">
        <v>293</v>
      </c>
      <c r="V6" s="342" t="s">
        <v>6</v>
      </c>
      <c r="W6" s="340" t="s">
        <v>65</v>
      </c>
      <c r="X6" s="339" t="s">
        <v>180</v>
      </c>
      <c r="Y6" s="343" t="s">
        <v>295</v>
      </c>
      <c r="Z6" s="344" t="s">
        <v>179</v>
      </c>
      <c r="AA6" s="339" t="s">
        <v>147</v>
      </c>
      <c r="AB6" s="339" t="s">
        <v>146</v>
      </c>
      <c r="AC6" s="339" t="s">
        <v>294</v>
      </c>
      <c r="AD6" s="341" t="s">
        <v>296</v>
      </c>
      <c r="AE6" s="345" t="s">
        <v>179</v>
      </c>
      <c r="AF6" s="339" t="s">
        <v>147</v>
      </c>
      <c r="AG6" s="339" t="s">
        <v>146</v>
      </c>
      <c r="AH6" s="339" t="s">
        <v>294</v>
      </c>
      <c r="AI6" s="343" t="s">
        <v>296</v>
      </c>
      <c r="AJ6" s="695"/>
      <c r="AK6" s="697"/>
      <c r="AL6" s="697"/>
      <c r="AM6" s="697"/>
      <c r="AN6" s="689"/>
    </row>
    <row r="7" spans="1:40" s="352" customFormat="1" ht="12.75" thickBot="1">
      <c r="A7" s="346">
        <v>1</v>
      </c>
      <c r="B7" s="347">
        <v>2</v>
      </c>
      <c r="C7" s="426">
        <v>3</v>
      </c>
      <c r="D7" s="349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1">
        <v>12</v>
      </c>
      <c r="M7" s="347">
        <v>13</v>
      </c>
      <c r="N7" s="350">
        <v>14</v>
      </c>
      <c r="O7" s="350">
        <v>15</v>
      </c>
      <c r="P7" s="350">
        <v>16</v>
      </c>
      <c r="Q7" s="350">
        <v>17</v>
      </c>
      <c r="R7" s="350">
        <v>18</v>
      </c>
      <c r="S7" s="350">
        <v>19</v>
      </c>
      <c r="T7" s="350">
        <v>20</v>
      </c>
      <c r="U7" s="348">
        <v>21</v>
      </c>
      <c r="V7" s="347">
        <v>22</v>
      </c>
      <c r="W7" s="350">
        <v>23</v>
      </c>
      <c r="X7" s="350">
        <v>24</v>
      </c>
      <c r="Y7" s="348">
        <v>25</v>
      </c>
      <c r="Z7" s="349">
        <v>26</v>
      </c>
      <c r="AA7" s="350">
        <v>27</v>
      </c>
      <c r="AB7" s="350">
        <v>28</v>
      </c>
      <c r="AC7" s="350">
        <v>29</v>
      </c>
      <c r="AD7" s="351">
        <v>30</v>
      </c>
      <c r="AE7" s="347">
        <v>31</v>
      </c>
      <c r="AF7" s="350">
        <v>32</v>
      </c>
      <c r="AG7" s="350">
        <v>33</v>
      </c>
      <c r="AH7" s="350">
        <v>34</v>
      </c>
      <c r="AI7" s="348">
        <v>35</v>
      </c>
      <c r="AJ7" s="347">
        <v>36</v>
      </c>
      <c r="AK7" s="350">
        <v>37</v>
      </c>
      <c r="AL7" s="350">
        <v>38</v>
      </c>
      <c r="AM7" s="350">
        <v>39</v>
      </c>
      <c r="AN7" s="348">
        <v>40</v>
      </c>
    </row>
    <row r="8" spans="1:40" ht="21.75" customHeight="1">
      <c r="A8" s="353" t="s">
        <v>161</v>
      </c>
      <c r="B8" s="354">
        <f>SUM(D8:L8)</f>
        <v>0</v>
      </c>
      <c r="C8" s="427"/>
      <c r="D8" s="309"/>
      <c r="E8" s="306"/>
      <c r="F8" s="306"/>
      <c r="G8" s="306"/>
      <c r="H8" s="306"/>
      <c r="I8" s="306"/>
      <c r="J8" s="306"/>
      <c r="K8" s="306"/>
      <c r="L8" s="315"/>
      <c r="M8" s="311"/>
      <c r="N8" s="306"/>
      <c r="O8" s="306"/>
      <c r="P8" s="306"/>
      <c r="Q8" s="306"/>
      <c r="R8" s="306"/>
      <c r="S8" s="306"/>
      <c r="T8" s="306"/>
      <c r="U8" s="312"/>
      <c r="V8" s="311"/>
      <c r="W8" s="306"/>
      <c r="X8" s="306"/>
      <c r="Y8" s="312"/>
      <c r="Z8" s="274"/>
      <c r="AA8" s="275"/>
      <c r="AB8" s="275"/>
      <c r="AC8" s="275"/>
      <c r="AD8" s="276"/>
      <c r="AE8" s="273"/>
      <c r="AF8" s="275"/>
      <c r="AG8" s="275"/>
      <c r="AH8" s="275"/>
      <c r="AI8" s="300"/>
      <c r="AJ8" s="273"/>
      <c r="AK8" s="275"/>
      <c r="AL8" s="275"/>
      <c r="AM8" s="275"/>
      <c r="AN8" s="300"/>
    </row>
    <row r="9" spans="1:40" ht="21.75" customHeight="1" thickBot="1">
      <c r="A9" s="355" t="s">
        <v>162</v>
      </c>
      <c r="B9" s="356">
        <f>SUM(D9:L9)</f>
        <v>0</v>
      </c>
      <c r="C9" s="428"/>
      <c r="D9" s="280"/>
      <c r="E9" s="278"/>
      <c r="F9" s="278"/>
      <c r="G9" s="278"/>
      <c r="H9" s="278"/>
      <c r="I9" s="278"/>
      <c r="J9" s="278"/>
      <c r="K9" s="278"/>
      <c r="L9" s="281"/>
      <c r="M9" s="277"/>
      <c r="N9" s="278"/>
      <c r="O9" s="278"/>
      <c r="P9" s="278"/>
      <c r="Q9" s="278"/>
      <c r="R9" s="278"/>
      <c r="S9" s="278"/>
      <c r="T9" s="278"/>
      <c r="U9" s="279"/>
      <c r="V9" s="277"/>
      <c r="W9" s="278"/>
      <c r="X9" s="278"/>
      <c r="Y9" s="279"/>
      <c r="Z9" s="283"/>
      <c r="AA9" s="284"/>
      <c r="AB9" s="284"/>
      <c r="AC9" s="284"/>
      <c r="AD9" s="285"/>
      <c r="AE9" s="282"/>
      <c r="AF9" s="284"/>
      <c r="AG9" s="284"/>
      <c r="AH9" s="284"/>
      <c r="AI9" s="298"/>
      <c r="AJ9" s="282"/>
      <c r="AK9" s="284"/>
      <c r="AL9" s="284"/>
      <c r="AM9" s="284"/>
      <c r="AN9" s="298"/>
    </row>
    <row r="10" spans="1:40" s="363" customFormat="1" ht="21.75" customHeight="1">
      <c r="A10" s="357" t="s">
        <v>130</v>
      </c>
      <c r="B10" s="358">
        <f>SUM(B8:B9)</f>
        <v>0</v>
      </c>
      <c r="C10" s="429">
        <f>SUM(C8:C9)</f>
        <v>0</v>
      </c>
      <c r="D10" s="360">
        <f aca="true" t="shared" si="0" ref="D10:AN10">SUM(D8:D9)</f>
        <v>0</v>
      </c>
      <c r="E10" s="361">
        <f t="shared" si="0"/>
        <v>0</v>
      </c>
      <c r="F10" s="361">
        <f t="shared" si="0"/>
        <v>0</v>
      </c>
      <c r="G10" s="361">
        <f t="shared" si="0"/>
        <v>0</v>
      </c>
      <c r="H10" s="361">
        <f t="shared" si="0"/>
        <v>0</v>
      </c>
      <c r="I10" s="361">
        <f t="shared" si="0"/>
        <v>0</v>
      </c>
      <c r="J10" s="361">
        <f t="shared" si="0"/>
        <v>0</v>
      </c>
      <c r="K10" s="361">
        <f t="shared" si="0"/>
        <v>0</v>
      </c>
      <c r="L10" s="362">
        <f t="shared" si="0"/>
        <v>0</v>
      </c>
      <c r="M10" s="358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361">
        <f t="shared" si="0"/>
        <v>0</v>
      </c>
      <c r="R10" s="361">
        <f t="shared" si="0"/>
        <v>0</v>
      </c>
      <c r="S10" s="361">
        <f t="shared" si="0"/>
        <v>0</v>
      </c>
      <c r="T10" s="361">
        <f t="shared" si="0"/>
        <v>0</v>
      </c>
      <c r="U10" s="359">
        <f t="shared" si="0"/>
        <v>0</v>
      </c>
      <c r="V10" s="358">
        <f t="shared" si="0"/>
        <v>0</v>
      </c>
      <c r="W10" s="361">
        <f t="shared" si="0"/>
        <v>0</v>
      </c>
      <c r="X10" s="361">
        <f t="shared" si="0"/>
        <v>0</v>
      </c>
      <c r="Y10" s="359">
        <f t="shared" si="0"/>
        <v>0</v>
      </c>
      <c r="Z10" s="360">
        <f t="shared" si="0"/>
        <v>0</v>
      </c>
      <c r="AA10" s="361">
        <f t="shared" si="0"/>
        <v>0</v>
      </c>
      <c r="AB10" s="361">
        <f t="shared" si="0"/>
        <v>0</v>
      </c>
      <c r="AC10" s="361">
        <f t="shared" si="0"/>
        <v>0</v>
      </c>
      <c r="AD10" s="362">
        <f t="shared" si="0"/>
        <v>0</v>
      </c>
      <c r="AE10" s="358">
        <f t="shared" si="0"/>
        <v>0</v>
      </c>
      <c r="AF10" s="361">
        <f t="shared" si="0"/>
        <v>0</v>
      </c>
      <c r="AG10" s="361">
        <f t="shared" si="0"/>
        <v>0</v>
      </c>
      <c r="AH10" s="361">
        <f t="shared" si="0"/>
        <v>0</v>
      </c>
      <c r="AI10" s="359">
        <f t="shared" si="0"/>
        <v>0</v>
      </c>
      <c r="AJ10" s="358">
        <f t="shared" si="0"/>
        <v>0</v>
      </c>
      <c r="AK10" s="361">
        <f t="shared" si="0"/>
        <v>0</v>
      </c>
      <c r="AL10" s="361">
        <f t="shared" si="0"/>
        <v>0</v>
      </c>
      <c r="AM10" s="361">
        <f t="shared" si="0"/>
        <v>0</v>
      </c>
      <c r="AN10" s="359">
        <f t="shared" si="0"/>
        <v>0</v>
      </c>
    </row>
    <row r="11" spans="1:40" s="363" customFormat="1" ht="21.75" customHeight="1" thickBot="1">
      <c r="A11" s="364" t="s">
        <v>10</v>
      </c>
      <c r="B11" s="365">
        <f>SUM(D11:L11)</f>
        <v>0</v>
      </c>
      <c r="C11" s="430">
        <f>C10</f>
        <v>0</v>
      </c>
      <c r="D11" s="292"/>
      <c r="E11" s="290"/>
      <c r="F11" s="290"/>
      <c r="G11" s="290"/>
      <c r="H11" s="290"/>
      <c r="I11" s="290"/>
      <c r="J11" s="290"/>
      <c r="K11" s="290"/>
      <c r="L11" s="293"/>
      <c r="M11" s="289"/>
      <c r="N11" s="290"/>
      <c r="O11" s="290"/>
      <c r="P11" s="290"/>
      <c r="Q11" s="290"/>
      <c r="R11" s="290"/>
      <c r="S11" s="290"/>
      <c r="T11" s="290"/>
      <c r="U11" s="291"/>
      <c r="V11" s="289"/>
      <c r="W11" s="290"/>
      <c r="X11" s="290"/>
      <c r="Y11" s="291"/>
      <c r="Z11" s="295"/>
      <c r="AA11" s="296"/>
      <c r="AB11" s="296"/>
      <c r="AC11" s="296"/>
      <c r="AD11" s="297"/>
      <c r="AE11" s="294"/>
      <c r="AF11" s="296"/>
      <c r="AG11" s="296"/>
      <c r="AH11" s="296"/>
      <c r="AI11" s="299"/>
      <c r="AJ11" s="294"/>
      <c r="AK11" s="296"/>
      <c r="AL11" s="296"/>
      <c r="AM11" s="296"/>
      <c r="AN11" s="299"/>
    </row>
    <row r="12" spans="1:40" ht="21.75" customHeight="1">
      <c r="A12" s="367" t="s">
        <v>166</v>
      </c>
      <c r="B12" s="354">
        <f>SUM(D12:L12)</f>
        <v>0</v>
      </c>
      <c r="C12" s="427"/>
      <c r="D12" s="309"/>
      <c r="E12" s="306"/>
      <c r="F12" s="306"/>
      <c r="G12" s="306"/>
      <c r="H12" s="306"/>
      <c r="I12" s="306"/>
      <c r="J12" s="306"/>
      <c r="K12" s="306"/>
      <c r="L12" s="315"/>
      <c r="M12" s="311"/>
      <c r="N12" s="275"/>
      <c r="O12" s="275"/>
      <c r="P12" s="275"/>
      <c r="Q12" s="275"/>
      <c r="R12" s="275"/>
      <c r="S12" s="275"/>
      <c r="T12" s="275"/>
      <c r="U12" s="300"/>
      <c r="V12" s="273"/>
      <c r="W12" s="275"/>
      <c r="X12" s="275"/>
      <c r="Y12" s="300"/>
      <c r="Z12" s="274"/>
      <c r="AA12" s="275"/>
      <c r="AB12" s="275"/>
      <c r="AC12" s="275"/>
      <c r="AD12" s="276"/>
      <c r="AE12" s="273"/>
      <c r="AF12" s="275"/>
      <c r="AG12" s="275"/>
      <c r="AH12" s="275"/>
      <c r="AI12" s="300"/>
      <c r="AJ12" s="273"/>
      <c r="AK12" s="275"/>
      <c r="AL12" s="275"/>
      <c r="AM12" s="275"/>
      <c r="AN12" s="300"/>
    </row>
    <row r="13" spans="1:40" ht="21.75" customHeight="1" thickBot="1">
      <c r="A13" s="368" t="s">
        <v>167</v>
      </c>
      <c r="B13" s="356">
        <f>SUM(D13:L13)</f>
        <v>0</v>
      </c>
      <c r="C13" s="428"/>
      <c r="D13" s="280"/>
      <c r="E13" s="278"/>
      <c r="F13" s="278"/>
      <c r="G13" s="278"/>
      <c r="H13" s="278"/>
      <c r="I13" s="278"/>
      <c r="J13" s="278"/>
      <c r="K13" s="278"/>
      <c r="L13" s="281"/>
      <c r="M13" s="277"/>
      <c r="N13" s="284"/>
      <c r="O13" s="284"/>
      <c r="P13" s="284"/>
      <c r="Q13" s="284"/>
      <c r="R13" s="284"/>
      <c r="S13" s="284"/>
      <c r="T13" s="284"/>
      <c r="U13" s="298"/>
      <c r="V13" s="282"/>
      <c r="W13" s="284"/>
      <c r="X13" s="284"/>
      <c r="Y13" s="298"/>
      <c r="Z13" s="283"/>
      <c r="AA13" s="284"/>
      <c r="AB13" s="284"/>
      <c r="AC13" s="284"/>
      <c r="AD13" s="285"/>
      <c r="AE13" s="282"/>
      <c r="AF13" s="284"/>
      <c r="AG13" s="284"/>
      <c r="AH13" s="284"/>
      <c r="AI13" s="298"/>
      <c r="AJ13" s="282"/>
      <c r="AK13" s="284"/>
      <c r="AL13" s="284"/>
      <c r="AM13" s="284"/>
      <c r="AN13" s="298"/>
    </row>
    <row r="14" spans="1:40" s="363" customFormat="1" ht="21.75" customHeight="1">
      <c r="A14" s="369" t="s">
        <v>131</v>
      </c>
      <c r="B14" s="358">
        <f>SUM(B12:B13)</f>
        <v>0</v>
      </c>
      <c r="C14" s="431">
        <f>SUM(C12:C13)</f>
        <v>0</v>
      </c>
      <c r="D14" s="371">
        <f aca="true" t="shared" si="1" ref="D14:AN14">SUM(D12:D13)</f>
        <v>0</v>
      </c>
      <c r="E14" s="372">
        <f t="shared" si="1"/>
        <v>0</v>
      </c>
      <c r="F14" s="372">
        <f t="shared" si="1"/>
        <v>0</v>
      </c>
      <c r="G14" s="372">
        <f t="shared" si="1"/>
        <v>0</v>
      </c>
      <c r="H14" s="372">
        <f t="shared" si="1"/>
        <v>0</v>
      </c>
      <c r="I14" s="372">
        <f t="shared" si="1"/>
        <v>0</v>
      </c>
      <c r="J14" s="372">
        <f t="shared" si="1"/>
        <v>0</v>
      </c>
      <c r="K14" s="372">
        <f t="shared" si="1"/>
        <v>0</v>
      </c>
      <c r="L14" s="373">
        <f t="shared" si="1"/>
        <v>0</v>
      </c>
      <c r="M14" s="374">
        <f t="shared" si="1"/>
        <v>0</v>
      </c>
      <c r="N14" s="372">
        <f t="shared" si="1"/>
        <v>0</v>
      </c>
      <c r="O14" s="372">
        <f t="shared" si="1"/>
        <v>0</v>
      </c>
      <c r="P14" s="372">
        <f t="shared" si="1"/>
        <v>0</v>
      </c>
      <c r="Q14" s="372">
        <f t="shared" si="1"/>
        <v>0</v>
      </c>
      <c r="R14" s="372">
        <f t="shared" si="1"/>
        <v>0</v>
      </c>
      <c r="S14" s="372">
        <f t="shared" si="1"/>
        <v>0</v>
      </c>
      <c r="T14" s="372">
        <f t="shared" si="1"/>
        <v>0</v>
      </c>
      <c r="U14" s="370">
        <f t="shared" si="1"/>
        <v>0</v>
      </c>
      <c r="V14" s="374">
        <f t="shared" si="1"/>
        <v>0</v>
      </c>
      <c r="W14" s="372">
        <f t="shared" si="1"/>
        <v>0</v>
      </c>
      <c r="X14" s="372">
        <f t="shared" si="1"/>
        <v>0</v>
      </c>
      <c r="Y14" s="370">
        <f t="shared" si="1"/>
        <v>0</v>
      </c>
      <c r="Z14" s="371">
        <f t="shared" si="1"/>
        <v>0</v>
      </c>
      <c r="AA14" s="372">
        <f t="shared" si="1"/>
        <v>0</v>
      </c>
      <c r="AB14" s="372">
        <f t="shared" si="1"/>
        <v>0</v>
      </c>
      <c r="AC14" s="372">
        <f t="shared" si="1"/>
        <v>0</v>
      </c>
      <c r="AD14" s="373">
        <f t="shared" si="1"/>
        <v>0</v>
      </c>
      <c r="AE14" s="374">
        <f t="shared" si="1"/>
        <v>0</v>
      </c>
      <c r="AF14" s="372">
        <f t="shared" si="1"/>
        <v>0</v>
      </c>
      <c r="AG14" s="372">
        <f t="shared" si="1"/>
        <v>0</v>
      </c>
      <c r="AH14" s="372">
        <f t="shared" si="1"/>
        <v>0</v>
      </c>
      <c r="AI14" s="370">
        <f t="shared" si="1"/>
        <v>0</v>
      </c>
      <c r="AJ14" s="374">
        <f t="shared" si="1"/>
        <v>0</v>
      </c>
      <c r="AK14" s="372">
        <f t="shared" si="1"/>
        <v>0</v>
      </c>
      <c r="AL14" s="372">
        <f t="shared" si="1"/>
        <v>0</v>
      </c>
      <c r="AM14" s="372">
        <f t="shared" si="1"/>
        <v>0</v>
      </c>
      <c r="AN14" s="370">
        <f t="shared" si="1"/>
        <v>0</v>
      </c>
    </row>
    <row r="15" spans="1:40" s="363" customFormat="1" ht="21.75" customHeight="1" thickBot="1">
      <c r="A15" s="375" t="s">
        <v>10</v>
      </c>
      <c r="B15" s="365">
        <f>SUM(D15:L15)</f>
        <v>0</v>
      </c>
      <c r="C15" s="432">
        <f>C14</f>
        <v>0</v>
      </c>
      <c r="D15" s="295"/>
      <c r="E15" s="296"/>
      <c r="F15" s="296"/>
      <c r="G15" s="296"/>
      <c r="H15" s="296"/>
      <c r="I15" s="296"/>
      <c r="J15" s="296"/>
      <c r="K15" s="296"/>
      <c r="L15" s="297"/>
      <c r="M15" s="294"/>
      <c r="N15" s="296"/>
      <c r="O15" s="296"/>
      <c r="P15" s="296"/>
      <c r="Q15" s="296"/>
      <c r="R15" s="296"/>
      <c r="S15" s="296"/>
      <c r="T15" s="296"/>
      <c r="U15" s="299"/>
      <c r="V15" s="294"/>
      <c r="W15" s="296"/>
      <c r="X15" s="296"/>
      <c r="Y15" s="299"/>
      <c r="Z15" s="295"/>
      <c r="AA15" s="296"/>
      <c r="AB15" s="296"/>
      <c r="AC15" s="296"/>
      <c r="AD15" s="297"/>
      <c r="AE15" s="294"/>
      <c r="AF15" s="296"/>
      <c r="AG15" s="296"/>
      <c r="AH15" s="296"/>
      <c r="AI15" s="299"/>
      <c r="AJ15" s="294"/>
      <c r="AK15" s="307"/>
      <c r="AL15" s="307"/>
      <c r="AM15" s="307"/>
      <c r="AN15" s="299"/>
    </row>
    <row r="16" spans="1:40" ht="21.75" customHeight="1">
      <c r="A16" s="367" t="s">
        <v>74</v>
      </c>
      <c r="B16" s="354">
        <f>SUM(D16:L16)</f>
        <v>0</v>
      </c>
      <c r="C16" s="433"/>
      <c r="D16" s="274"/>
      <c r="E16" s="275"/>
      <c r="F16" s="275"/>
      <c r="G16" s="275"/>
      <c r="H16" s="275"/>
      <c r="I16" s="275"/>
      <c r="J16" s="275"/>
      <c r="K16" s="275"/>
      <c r="L16" s="276"/>
      <c r="M16" s="273"/>
      <c r="N16" s="275"/>
      <c r="O16" s="275"/>
      <c r="P16" s="275"/>
      <c r="Q16" s="275"/>
      <c r="R16" s="275"/>
      <c r="S16" s="275"/>
      <c r="T16" s="275"/>
      <c r="U16" s="300"/>
      <c r="V16" s="273"/>
      <c r="W16" s="275"/>
      <c r="X16" s="275"/>
      <c r="Y16" s="300"/>
      <c r="Z16" s="274"/>
      <c r="AA16" s="275"/>
      <c r="AB16" s="275"/>
      <c r="AC16" s="275"/>
      <c r="AD16" s="276"/>
      <c r="AE16" s="273"/>
      <c r="AF16" s="275"/>
      <c r="AG16" s="275"/>
      <c r="AH16" s="275"/>
      <c r="AI16" s="300"/>
      <c r="AJ16" s="328"/>
      <c r="AK16" s="275"/>
      <c r="AL16" s="275"/>
      <c r="AM16" s="275"/>
      <c r="AN16" s="300"/>
    </row>
    <row r="17" spans="1:40" ht="21.75" customHeight="1">
      <c r="A17" s="377" t="s">
        <v>75</v>
      </c>
      <c r="B17" s="378">
        <f>SUM(D17:L17)</f>
        <v>0</v>
      </c>
      <c r="C17" s="434"/>
      <c r="D17" s="301"/>
      <c r="E17" s="287"/>
      <c r="F17" s="287"/>
      <c r="G17" s="287"/>
      <c r="H17" s="287"/>
      <c r="I17" s="287"/>
      <c r="J17" s="287"/>
      <c r="K17" s="287"/>
      <c r="L17" s="302"/>
      <c r="M17" s="286"/>
      <c r="N17" s="287"/>
      <c r="O17" s="287"/>
      <c r="P17" s="287"/>
      <c r="Q17" s="287"/>
      <c r="R17" s="287"/>
      <c r="S17" s="287"/>
      <c r="T17" s="287"/>
      <c r="U17" s="288"/>
      <c r="V17" s="286"/>
      <c r="W17" s="287"/>
      <c r="X17" s="287"/>
      <c r="Y17" s="288"/>
      <c r="Z17" s="301"/>
      <c r="AA17" s="287"/>
      <c r="AB17" s="287"/>
      <c r="AC17" s="287"/>
      <c r="AD17" s="302"/>
      <c r="AE17" s="286"/>
      <c r="AF17" s="287"/>
      <c r="AG17" s="287"/>
      <c r="AH17" s="287"/>
      <c r="AI17" s="288"/>
      <c r="AJ17" s="329"/>
      <c r="AK17" s="287"/>
      <c r="AL17" s="287"/>
      <c r="AM17" s="287"/>
      <c r="AN17" s="288"/>
    </row>
    <row r="18" spans="1:40" ht="21.75" customHeight="1">
      <c r="A18" s="377" t="s">
        <v>135</v>
      </c>
      <c r="B18" s="378">
        <f>SUM(D18:L18)</f>
        <v>0</v>
      </c>
      <c r="C18" s="434"/>
      <c r="D18" s="301"/>
      <c r="E18" s="287"/>
      <c r="F18" s="287"/>
      <c r="G18" s="287"/>
      <c r="H18" s="287"/>
      <c r="I18" s="287"/>
      <c r="J18" s="396"/>
      <c r="K18" s="287"/>
      <c r="L18" s="302"/>
      <c r="M18" s="286"/>
      <c r="N18" s="287"/>
      <c r="O18" s="287"/>
      <c r="P18" s="287"/>
      <c r="Q18" s="287"/>
      <c r="R18" s="287"/>
      <c r="S18" s="287"/>
      <c r="T18" s="287"/>
      <c r="U18" s="288"/>
      <c r="V18" s="286"/>
      <c r="W18" s="287"/>
      <c r="X18" s="287"/>
      <c r="Y18" s="288"/>
      <c r="Z18" s="301"/>
      <c r="AA18" s="287"/>
      <c r="AB18" s="287"/>
      <c r="AC18" s="287"/>
      <c r="AD18" s="302"/>
      <c r="AE18" s="286"/>
      <c r="AF18" s="287"/>
      <c r="AG18" s="287"/>
      <c r="AH18" s="287"/>
      <c r="AI18" s="288"/>
      <c r="AJ18" s="286"/>
      <c r="AK18" s="287"/>
      <c r="AL18" s="287"/>
      <c r="AM18" s="287"/>
      <c r="AN18" s="288"/>
    </row>
    <row r="19" spans="1:40" ht="21.75" customHeight="1">
      <c r="A19" s="377" t="s">
        <v>134</v>
      </c>
      <c r="B19" s="378">
        <f aca="true" t="shared" si="2" ref="B19:B24">SUM(D19:L19)</f>
        <v>0</v>
      </c>
      <c r="C19" s="434"/>
      <c r="D19" s="301"/>
      <c r="E19" s="287"/>
      <c r="F19" s="287"/>
      <c r="G19" s="287"/>
      <c r="H19" s="287"/>
      <c r="I19" s="287"/>
      <c r="J19" s="287"/>
      <c r="K19" s="287"/>
      <c r="L19" s="302"/>
      <c r="M19" s="286"/>
      <c r="N19" s="287"/>
      <c r="O19" s="287"/>
      <c r="P19" s="287"/>
      <c r="Q19" s="287"/>
      <c r="R19" s="287"/>
      <c r="S19" s="287"/>
      <c r="T19" s="287"/>
      <c r="U19" s="288"/>
      <c r="V19" s="286"/>
      <c r="W19" s="287"/>
      <c r="X19" s="287"/>
      <c r="Y19" s="288"/>
      <c r="Z19" s="301"/>
      <c r="AA19" s="287"/>
      <c r="AB19" s="287"/>
      <c r="AC19" s="287"/>
      <c r="AD19" s="302"/>
      <c r="AE19" s="286"/>
      <c r="AF19" s="287"/>
      <c r="AG19" s="287"/>
      <c r="AH19" s="287"/>
      <c r="AI19" s="288"/>
      <c r="AJ19" s="286"/>
      <c r="AK19" s="287"/>
      <c r="AL19" s="287"/>
      <c r="AM19" s="287"/>
      <c r="AN19" s="288"/>
    </row>
    <row r="20" spans="1:40" ht="21.75" customHeight="1">
      <c r="A20" s="377" t="s">
        <v>286</v>
      </c>
      <c r="B20" s="378">
        <f>SUM(D20:L20)</f>
        <v>0</v>
      </c>
      <c r="C20" s="434"/>
      <c r="D20" s="301"/>
      <c r="E20" s="287"/>
      <c r="F20" s="287"/>
      <c r="G20" s="287"/>
      <c r="H20" s="287"/>
      <c r="I20" s="287"/>
      <c r="J20" s="287"/>
      <c r="K20" s="287"/>
      <c r="L20" s="302"/>
      <c r="M20" s="286"/>
      <c r="N20" s="287"/>
      <c r="O20" s="287"/>
      <c r="P20" s="287"/>
      <c r="Q20" s="287"/>
      <c r="R20" s="287"/>
      <c r="S20" s="287"/>
      <c r="T20" s="287"/>
      <c r="U20" s="288"/>
      <c r="V20" s="286"/>
      <c r="W20" s="287"/>
      <c r="X20" s="287"/>
      <c r="Y20" s="288"/>
      <c r="Z20" s="301"/>
      <c r="AA20" s="287"/>
      <c r="AB20" s="287"/>
      <c r="AC20" s="287"/>
      <c r="AD20" s="302"/>
      <c r="AE20" s="286"/>
      <c r="AF20" s="287"/>
      <c r="AG20" s="287"/>
      <c r="AH20" s="287"/>
      <c r="AI20" s="288"/>
      <c r="AJ20" s="286"/>
      <c r="AK20" s="287"/>
      <c r="AL20" s="287"/>
      <c r="AM20" s="287"/>
      <c r="AN20" s="288"/>
    </row>
    <row r="21" spans="1:40" ht="21.75" customHeight="1">
      <c r="A21" s="377" t="s">
        <v>136</v>
      </c>
      <c r="B21" s="378">
        <f t="shared" si="2"/>
        <v>0</v>
      </c>
      <c r="C21" s="434"/>
      <c r="D21" s="301"/>
      <c r="E21" s="287"/>
      <c r="F21" s="287"/>
      <c r="G21" s="287"/>
      <c r="H21" s="287"/>
      <c r="I21" s="287"/>
      <c r="J21" s="287"/>
      <c r="K21" s="287"/>
      <c r="L21" s="302"/>
      <c r="M21" s="313"/>
      <c r="N21" s="287"/>
      <c r="O21" s="287"/>
      <c r="P21" s="287"/>
      <c r="Q21" s="287"/>
      <c r="R21" s="287"/>
      <c r="S21" s="287"/>
      <c r="T21" s="287"/>
      <c r="U21" s="288"/>
      <c r="V21" s="286"/>
      <c r="W21" s="287"/>
      <c r="X21" s="287"/>
      <c r="Y21" s="288"/>
      <c r="Z21" s="301"/>
      <c r="AA21" s="287"/>
      <c r="AB21" s="287"/>
      <c r="AC21" s="287"/>
      <c r="AD21" s="302"/>
      <c r="AE21" s="286"/>
      <c r="AF21" s="287"/>
      <c r="AG21" s="287"/>
      <c r="AH21" s="287"/>
      <c r="AI21" s="288"/>
      <c r="AJ21" s="286"/>
      <c r="AK21" s="287"/>
      <c r="AL21" s="287"/>
      <c r="AM21" s="287"/>
      <c r="AN21" s="288"/>
    </row>
    <row r="22" spans="1:40" ht="21.75" customHeight="1">
      <c r="A22" s="377" t="s">
        <v>133</v>
      </c>
      <c r="B22" s="378">
        <f t="shared" si="2"/>
        <v>0</v>
      </c>
      <c r="C22" s="434"/>
      <c r="D22" s="301"/>
      <c r="E22" s="287"/>
      <c r="F22" s="287"/>
      <c r="G22" s="287"/>
      <c r="H22" s="287"/>
      <c r="I22" s="287"/>
      <c r="J22" s="287"/>
      <c r="K22" s="287"/>
      <c r="L22" s="302"/>
      <c r="M22" s="313"/>
      <c r="N22" s="287"/>
      <c r="O22" s="287"/>
      <c r="P22" s="287"/>
      <c r="Q22" s="287"/>
      <c r="R22" s="287"/>
      <c r="S22" s="287"/>
      <c r="T22" s="287"/>
      <c r="U22" s="288"/>
      <c r="V22" s="286"/>
      <c r="W22" s="287"/>
      <c r="X22" s="287"/>
      <c r="Y22" s="288"/>
      <c r="Z22" s="301"/>
      <c r="AA22" s="287"/>
      <c r="AB22" s="287"/>
      <c r="AC22" s="287"/>
      <c r="AD22" s="302"/>
      <c r="AE22" s="286"/>
      <c r="AF22" s="287"/>
      <c r="AG22" s="287"/>
      <c r="AH22" s="287"/>
      <c r="AI22" s="288"/>
      <c r="AJ22" s="286"/>
      <c r="AK22" s="287"/>
      <c r="AL22" s="287"/>
      <c r="AM22" s="287"/>
      <c r="AN22" s="288"/>
    </row>
    <row r="23" spans="1:40" ht="21.75" customHeight="1">
      <c r="A23" s="377" t="s">
        <v>132</v>
      </c>
      <c r="B23" s="378">
        <f t="shared" si="2"/>
        <v>0</v>
      </c>
      <c r="C23" s="434"/>
      <c r="D23" s="301"/>
      <c r="E23" s="287"/>
      <c r="F23" s="287"/>
      <c r="G23" s="287"/>
      <c r="H23" s="287"/>
      <c r="I23" s="287"/>
      <c r="J23" s="287"/>
      <c r="K23" s="287"/>
      <c r="L23" s="302"/>
      <c r="M23" s="313"/>
      <c r="N23" s="287"/>
      <c r="O23" s="287"/>
      <c r="P23" s="287"/>
      <c r="Q23" s="287"/>
      <c r="R23" s="287"/>
      <c r="S23" s="287"/>
      <c r="T23" s="287"/>
      <c r="U23" s="288"/>
      <c r="V23" s="286"/>
      <c r="W23" s="287"/>
      <c r="X23" s="287"/>
      <c r="Y23" s="288"/>
      <c r="Z23" s="301"/>
      <c r="AA23" s="287"/>
      <c r="AB23" s="287"/>
      <c r="AC23" s="287"/>
      <c r="AD23" s="302"/>
      <c r="AE23" s="286"/>
      <c r="AF23" s="287"/>
      <c r="AG23" s="287"/>
      <c r="AH23" s="287"/>
      <c r="AI23" s="288"/>
      <c r="AJ23" s="286"/>
      <c r="AK23" s="287"/>
      <c r="AL23" s="287"/>
      <c r="AM23" s="287"/>
      <c r="AN23" s="288"/>
    </row>
    <row r="24" spans="1:40" ht="21.75" customHeight="1" thickBot="1">
      <c r="A24" s="368" t="s">
        <v>171</v>
      </c>
      <c r="B24" s="356">
        <f t="shared" si="2"/>
        <v>0</v>
      </c>
      <c r="C24" s="435"/>
      <c r="D24" s="283"/>
      <c r="E24" s="284"/>
      <c r="F24" s="284"/>
      <c r="G24" s="284"/>
      <c r="H24" s="284"/>
      <c r="I24" s="284"/>
      <c r="J24" s="284"/>
      <c r="K24" s="284"/>
      <c r="L24" s="285"/>
      <c r="M24" s="314"/>
      <c r="N24" s="284"/>
      <c r="O24" s="284"/>
      <c r="P24" s="284"/>
      <c r="Q24" s="284"/>
      <c r="R24" s="284"/>
      <c r="S24" s="284"/>
      <c r="T24" s="284"/>
      <c r="U24" s="298"/>
      <c r="V24" s="282"/>
      <c r="W24" s="284"/>
      <c r="X24" s="284"/>
      <c r="Y24" s="298"/>
      <c r="Z24" s="283"/>
      <c r="AA24" s="284"/>
      <c r="AB24" s="284"/>
      <c r="AC24" s="284"/>
      <c r="AD24" s="285"/>
      <c r="AE24" s="282"/>
      <c r="AF24" s="284"/>
      <c r="AG24" s="284"/>
      <c r="AH24" s="284"/>
      <c r="AI24" s="298"/>
      <c r="AJ24" s="282"/>
      <c r="AK24" s="308"/>
      <c r="AL24" s="308"/>
      <c r="AM24" s="308"/>
      <c r="AN24" s="298"/>
    </row>
    <row r="25" spans="1:40" s="363" customFormat="1" ht="21.75" customHeight="1">
      <c r="A25" s="369" t="s">
        <v>137</v>
      </c>
      <c r="B25" s="358">
        <f>SUM(B16:B24)</f>
        <v>0</v>
      </c>
      <c r="C25" s="431">
        <f>SUM(C16:C24)</f>
        <v>0</v>
      </c>
      <c r="D25" s="371">
        <f aca="true" t="shared" si="3" ref="D25:AN25">SUM(D16:D24)</f>
        <v>0</v>
      </c>
      <c r="E25" s="372">
        <f t="shared" si="3"/>
        <v>0</v>
      </c>
      <c r="F25" s="372">
        <f t="shared" si="3"/>
        <v>0</v>
      </c>
      <c r="G25" s="372">
        <f t="shared" si="3"/>
        <v>0</v>
      </c>
      <c r="H25" s="372">
        <f t="shared" si="3"/>
        <v>0</v>
      </c>
      <c r="I25" s="372">
        <f t="shared" si="3"/>
        <v>0</v>
      </c>
      <c r="J25" s="372">
        <f t="shared" si="3"/>
        <v>0</v>
      </c>
      <c r="K25" s="372">
        <f t="shared" si="3"/>
        <v>0</v>
      </c>
      <c r="L25" s="373">
        <f t="shared" si="3"/>
        <v>0</v>
      </c>
      <c r="M25" s="374">
        <f t="shared" si="3"/>
        <v>0</v>
      </c>
      <c r="N25" s="372">
        <f t="shared" si="3"/>
        <v>0</v>
      </c>
      <c r="O25" s="372">
        <f t="shared" si="3"/>
        <v>0</v>
      </c>
      <c r="P25" s="372">
        <f t="shared" si="3"/>
        <v>0</v>
      </c>
      <c r="Q25" s="372">
        <f t="shared" si="3"/>
        <v>0</v>
      </c>
      <c r="R25" s="372">
        <f t="shared" si="3"/>
        <v>0</v>
      </c>
      <c r="S25" s="372">
        <f t="shared" si="3"/>
        <v>0</v>
      </c>
      <c r="T25" s="372">
        <f t="shared" si="3"/>
        <v>0</v>
      </c>
      <c r="U25" s="370">
        <f t="shared" si="3"/>
        <v>0</v>
      </c>
      <c r="V25" s="374">
        <f t="shared" si="3"/>
        <v>0</v>
      </c>
      <c r="W25" s="372">
        <f t="shared" si="3"/>
        <v>0</v>
      </c>
      <c r="X25" s="372">
        <f t="shared" si="3"/>
        <v>0</v>
      </c>
      <c r="Y25" s="370">
        <f t="shared" si="3"/>
        <v>0</v>
      </c>
      <c r="Z25" s="371">
        <f t="shared" si="3"/>
        <v>0</v>
      </c>
      <c r="AA25" s="372">
        <f t="shared" si="3"/>
        <v>0</v>
      </c>
      <c r="AB25" s="372">
        <f t="shared" si="3"/>
        <v>0</v>
      </c>
      <c r="AC25" s="372">
        <f t="shared" si="3"/>
        <v>0</v>
      </c>
      <c r="AD25" s="373">
        <f t="shared" si="3"/>
        <v>0</v>
      </c>
      <c r="AE25" s="374">
        <f t="shared" si="3"/>
        <v>0</v>
      </c>
      <c r="AF25" s="372">
        <f t="shared" si="3"/>
        <v>0</v>
      </c>
      <c r="AG25" s="372">
        <f t="shared" si="3"/>
        <v>0</v>
      </c>
      <c r="AH25" s="372">
        <f t="shared" si="3"/>
        <v>0</v>
      </c>
      <c r="AI25" s="370">
        <f t="shared" si="3"/>
        <v>0</v>
      </c>
      <c r="AJ25" s="374">
        <f t="shared" si="3"/>
        <v>0</v>
      </c>
      <c r="AK25" s="372">
        <f t="shared" si="3"/>
        <v>0</v>
      </c>
      <c r="AL25" s="372">
        <f t="shared" si="3"/>
        <v>0</v>
      </c>
      <c r="AM25" s="372">
        <f t="shared" si="3"/>
        <v>0</v>
      </c>
      <c r="AN25" s="370">
        <f t="shared" si="3"/>
        <v>0</v>
      </c>
    </row>
    <row r="26" spans="1:40" s="363" customFormat="1" ht="21.75" customHeight="1" thickBot="1">
      <c r="A26" s="375" t="s">
        <v>10</v>
      </c>
      <c r="B26" s="365">
        <f>SUM(D26:L26)</f>
        <v>0</v>
      </c>
      <c r="C26" s="432">
        <f>C25</f>
        <v>0</v>
      </c>
      <c r="D26" s="295"/>
      <c r="E26" s="296"/>
      <c r="F26" s="296"/>
      <c r="G26" s="296"/>
      <c r="H26" s="296"/>
      <c r="I26" s="296"/>
      <c r="J26" s="296"/>
      <c r="K26" s="296"/>
      <c r="L26" s="297"/>
      <c r="M26" s="294"/>
      <c r="N26" s="296"/>
      <c r="O26" s="296"/>
      <c r="P26" s="296"/>
      <c r="Q26" s="296"/>
      <c r="R26" s="296"/>
      <c r="S26" s="296"/>
      <c r="T26" s="296"/>
      <c r="U26" s="299"/>
      <c r="V26" s="294"/>
      <c r="W26" s="296"/>
      <c r="X26" s="296"/>
      <c r="Y26" s="299"/>
      <c r="Z26" s="295"/>
      <c r="AA26" s="296"/>
      <c r="AB26" s="296"/>
      <c r="AC26" s="296"/>
      <c r="AD26" s="297"/>
      <c r="AE26" s="294"/>
      <c r="AF26" s="296"/>
      <c r="AG26" s="296"/>
      <c r="AH26" s="296"/>
      <c r="AI26" s="299"/>
      <c r="AJ26" s="294"/>
      <c r="AK26" s="296"/>
      <c r="AL26" s="296"/>
      <c r="AM26" s="296"/>
      <c r="AN26" s="299"/>
    </row>
    <row r="27" spans="1:40" s="363" customFormat="1" ht="21.75" customHeight="1">
      <c r="A27" s="379" t="s">
        <v>14</v>
      </c>
      <c r="B27" s="354">
        <f aca="true" t="shared" si="4" ref="B27:D28">B25+B14+B10</f>
        <v>0</v>
      </c>
      <c r="C27" s="436">
        <f t="shared" si="4"/>
        <v>0</v>
      </c>
      <c r="D27" s="381">
        <f t="shared" si="4"/>
        <v>0</v>
      </c>
      <c r="E27" s="382">
        <f aca="true" t="shared" si="5" ref="E27:AN27">E25+E14+E10</f>
        <v>0</v>
      </c>
      <c r="F27" s="382">
        <f t="shared" si="5"/>
        <v>0</v>
      </c>
      <c r="G27" s="382">
        <f t="shared" si="5"/>
        <v>0</v>
      </c>
      <c r="H27" s="382">
        <f t="shared" si="5"/>
        <v>0</v>
      </c>
      <c r="I27" s="382">
        <f t="shared" si="5"/>
        <v>0</v>
      </c>
      <c r="J27" s="382">
        <f t="shared" si="5"/>
        <v>0</v>
      </c>
      <c r="K27" s="382">
        <f t="shared" si="5"/>
        <v>0</v>
      </c>
      <c r="L27" s="383">
        <f t="shared" si="5"/>
        <v>0</v>
      </c>
      <c r="M27" s="384">
        <f t="shared" si="5"/>
        <v>0</v>
      </c>
      <c r="N27" s="382">
        <f t="shared" si="5"/>
        <v>0</v>
      </c>
      <c r="O27" s="382">
        <f t="shared" si="5"/>
        <v>0</v>
      </c>
      <c r="P27" s="382">
        <f aca="true" t="shared" si="6" ref="P27:R28">P25+P14+P10</f>
        <v>0</v>
      </c>
      <c r="Q27" s="382">
        <f t="shared" si="6"/>
        <v>0</v>
      </c>
      <c r="R27" s="382">
        <f t="shared" si="6"/>
        <v>0</v>
      </c>
      <c r="S27" s="382">
        <f t="shared" si="5"/>
        <v>0</v>
      </c>
      <c r="T27" s="382">
        <f t="shared" si="5"/>
        <v>0</v>
      </c>
      <c r="U27" s="380">
        <f>U25+U14+U10</f>
        <v>0</v>
      </c>
      <c r="V27" s="384">
        <f t="shared" si="5"/>
        <v>0</v>
      </c>
      <c r="W27" s="382">
        <f t="shared" si="5"/>
        <v>0</v>
      </c>
      <c r="X27" s="382">
        <f t="shared" si="5"/>
        <v>0</v>
      </c>
      <c r="Y27" s="380">
        <f t="shared" si="5"/>
        <v>0</v>
      </c>
      <c r="Z27" s="381">
        <f t="shared" si="5"/>
        <v>0</v>
      </c>
      <c r="AA27" s="382">
        <f t="shared" si="5"/>
        <v>0</v>
      </c>
      <c r="AB27" s="382">
        <f t="shared" si="5"/>
        <v>0</v>
      </c>
      <c r="AC27" s="382">
        <f t="shared" si="5"/>
        <v>0</v>
      </c>
      <c r="AD27" s="383">
        <f t="shared" si="5"/>
        <v>0</v>
      </c>
      <c r="AE27" s="384">
        <f t="shared" si="5"/>
        <v>0</v>
      </c>
      <c r="AF27" s="382">
        <f t="shared" si="5"/>
        <v>0</v>
      </c>
      <c r="AG27" s="382">
        <f t="shared" si="5"/>
        <v>0</v>
      </c>
      <c r="AH27" s="382">
        <f t="shared" si="5"/>
        <v>0</v>
      </c>
      <c r="AI27" s="380">
        <f t="shared" si="5"/>
        <v>0</v>
      </c>
      <c r="AJ27" s="384">
        <f t="shared" si="5"/>
        <v>0</v>
      </c>
      <c r="AK27" s="382">
        <f t="shared" si="5"/>
        <v>0</v>
      </c>
      <c r="AL27" s="382">
        <f t="shared" si="5"/>
        <v>0</v>
      </c>
      <c r="AM27" s="382">
        <f t="shared" si="5"/>
        <v>0</v>
      </c>
      <c r="AN27" s="380">
        <f t="shared" si="5"/>
        <v>0</v>
      </c>
    </row>
    <row r="28" spans="1:40" s="363" customFormat="1" ht="21.75" customHeight="1" thickBot="1">
      <c r="A28" s="385" t="s">
        <v>10</v>
      </c>
      <c r="B28" s="386">
        <f t="shared" si="4"/>
        <v>0</v>
      </c>
      <c r="C28" s="432">
        <f t="shared" si="4"/>
        <v>0</v>
      </c>
      <c r="D28" s="388">
        <f t="shared" si="4"/>
        <v>0</v>
      </c>
      <c r="E28" s="389">
        <f aca="true" t="shared" si="7" ref="E28:AN28">E26+E15+E11</f>
        <v>0</v>
      </c>
      <c r="F28" s="389">
        <f t="shared" si="7"/>
        <v>0</v>
      </c>
      <c r="G28" s="389">
        <f t="shared" si="7"/>
        <v>0</v>
      </c>
      <c r="H28" s="389">
        <f t="shared" si="7"/>
        <v>0</v>
      </c>
      <c r="I28" s="389">
        <f t="shared" si="7"/>
        <v>0</v>
      </c>
      <c r="J28" s="389">
        <f t="shared" si="7"/>
        <v>0</v>
      </c>
      <c r="K28" s="389">
        <f t="shared" si="7"/>
        <v>0</v>
      </c>
      <c r="L28" s="390">
        <f t="shared" si="7"/>
        <v>0</v>
      </c>
      <c r="M28" s="391">
        <f t="shared" si="7"/>
        <v>0</v>
      </c>
      <c r="N28" s="389">
        <f t="shared" si="7"/>
        <v>0</v>
      </c>
      <c r="O28" s="389">
        <f t="shared" si="7"/>
        <v>0</v>
      </c>
      <c r="P28" s="389">
        <f t="shared" si="6"/>
        <v>0</v>
      </c>
      <c r="Q28" s="389">
        <f t="shared" si="6"/>
        <v>0</v>
      </c>
      <c r="R28" s="389">
        <f t="shared" si="6"/>
        <v>0</v>
      </c>
      <c r="S28" s="389">
        <f t="shared" si="7"/>
        <v>0</v>
      </c>
      <c r="T28" s="389">
        <f t="shared" si="7"/>
        <v>0</v>
      </c>
      <c r="U28" s="387">
        <f t="shared" si="7"/>
        <v>0</v>
      </c>
      <c r="V28" s="391">
        <f t="shared" si="7"/>
        <v>0</v>
      </c>
      <c r="W28" s="389">
        <f t="shared" si="7"/>
        <v>0</v>
      </c>
      <c r="X28" s="389">
        <f t="shared" si="7"/>
        <v>0</v>
      </c>
      <c r="Y28" s="387">
        <f t="shared" si="7"/>
        <v>0</v>
      </c>
      <c r="Z28" s="388">
        <f t="shared" si="7"/>
        <v>0</v>
      </c>
      <c r="AA28" s="389">
        <f t="shared" si="7"/>
        <v>0</v>
      </c>
      <c r="AB28" s="389">
        <f t="shared" si="7"/>
        <v>0</v>
      </c>
      <c r="AC28" s="389">
        <f t="shared" si="7"/>
        <v>0</v>
      </c>
      <c r="AD28" s="390">
        <f t="shared" si="7"/>
        <v>0</v>
      </c>
      <c r="AE28" s="391">
        <f t="shared" si="7"/>
        <v>0</v>
      </c>
      <c r="AF28" s="389">
        <f t="shared" si="7"/>
        <v>0</v>
      </c>
      <c r="AG28" s="389">
        <f t="shared" si="7"/>
        <v>0</v>
      </c>
      <c r="AH28" s="389">
        <f t="shared" si="7"/>
        <v>0</v>
      </c>
      <c r="AI28" s="387">
        <f t="shared" si="7"/>
        <v>0</v>
      </c>
      <c r="AJ28" s="391">
        <f t="shared" si="7"/>
        <v>0</v>
      </c>
      <c r="AK28" s="389">
        <f t="shared" si="7"/>
        <v>0</v>
      </c>
      <c r="AL28" s="389">
        <f t="shared" si="7"/>
        <v>0</v>
      </c>
      <c r="AM28" s="389">
        <f t="shared" si="7"/>
        <v>0</v>
      </c>
      <c r="AN28" s="387">
        <f t="shared" si="7"/>
        <v>0</v>
      </c>
    </row>
    <row r="29" spans="1:13" ht="11.25" customHeight="1">
      <c r="A29" s="392"/>
      <c r="B29" s="393"/>
      <c r="C29" s="437"/>
      <c r="D29" s="394"/>
      <c r="E29" s="394"/>
      <c r="F29" s="394"/>
      <c r="G29" s="394"/>
      <c r="H29" s="394"/>
      <c r="I29" s="394"/>
      <c r="J29" s="394"/>
      <c r="K29" s="394"/>
      <c r="L29" s="394"/>
      <c r="M29" s="394"/>
    </row>
    <row r="30" spans="5:32" ht="16.5">
      <c r="E30" s="395"/>
      <c r="F30" s="395"/>
      <c r="AF30" s="137" t="str">
        <f ca="1">'Thong tin don vi'!E6&amp;", ngày "&amp;DAY(NOW())&amp;" tháng "&amp;MONTH(NOW())&amp;" năm "&amp;YEAR(NOW())</f>
        <v>Lái Thiêu, ngày 28 tháng 1 năm 2019</v>
      </c>
    </row>
    <row r="31" spans="4:32" ht="16.5">
      <c r="D31" s="118" t="s">
        <v>16</v>
      </c>
      <c r="AF31" s="138" t="s">
        <v>207</v>
      </c>
    </row>
    <row r="32" spans="4:32" ht="16.5">
      <c r="D32" s="121"/>
      <c r="AF32" s="122"/>
    </row>
    <row r="33" spans="4:32" ht="16.5">
      <c r="D33" s="121"/>
      <c r="AF33" s="121"/>
    </row>
    <row r="34" spans="4:32" ht="16.5">
      <c r="D34" s="121"/>
      <c r="AF34" s="121"/>
    </row>
    <row r="35" spans="4:32" ht="16.5">
      <c r="D35" s="121"/>
      <c r="AF35" s="121"/>
    </row>
    <row r="36" spans="4:32" ht="16.5">
      <c r="D36" s="118" t="str">
        <f>IF('Thong tin don vi'!E10="","",'Thong tin don vi'!E10)</f>
        <v>B</v>
      </c>
      <c r="AF36" s="118" t="str">
        <f>IF('Thong tin don vi'!E8="","",'Thong tin don vi'!E8)</f>
        <v>A</v>
      </c>
    </row>
  </sheetData>
  <sheetProtection/>
  <mergeCells count="16">
    <mergeCell ref="AN5:AN6"/>
    <mergeCell ref="AJ4:AN4"/>
    <mergeCell ref="A1:AI1"/>
    <mergeCell ref="AJ5:AJ6"/>
    <mergeCell ref="AK5:AK6"/>
    <mergeCell ref="AL5:AL6"/>
    <mergeCell ref="AM5:AM6"/>
    <mergeCell ref="Z5:AD5"/>
    <mergeCell ref="M5:U5"/>
    <mergeCell ref="D5:L5"/>
    <mergeCell ref="A4:A6"/>
    <mergeCell ref="B4:B6"/>
    <mergeCell ref="D4:AI4"/>
    <mergeCell ref="AE5:AI5"/>
    <mergeCell ref="C4:C6"/>
    <mergeCell ref="V5:Y5"/>
  </mergeCells>
  <dataValidations count="1">
    <dataValidation type="whole" allowBlank="1" showInputMessage="1" showErrorMessage="1" sqref="C12:C13 C16:C24 D26:AN26 D15:AN24 D11:AN13 C8:AN9">
      <formula1>0</formula1>
      <formula2>3000</formula2>
    </dataValidation>
  </dataValidations>
  <printOptions horizontalCentered="1"/>
  <pageMargins left="0.2" right="0.2" top="0.21" bottom="0.18" header="0.15" footer="0.16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ASUS</cp:lastModifiedBy>
  <cp:lastPrinted>2019-01-28T01:17:02Z</cp:lastPrinted>
  <dcterms:created xsi:type="dcterms:W3CDTF">2002-09-30T07:08:53Z</dcterms:created>
  <dcterms:modified xsi:type="dcterms:W3CDTF">2019-01-28T01:41:21Z</dcterms:modified>
  <cp:category/>
  <cp:version/>
  <cp:contentType/>
  <cp:contentStatus/>
</cp:coreProperties>
</file>