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625" windowHeight="6420" tabRatio="846" activeTab="7"/>
  </bookViews>
  <sheets>
    <sheet name="mau1a" sheetId="1" r:id="rId1"/>
    <sheet name="mau5" sheetId="2" r:id="rId2"/>
    <sheet name="mauA_NCL" sheetId="3" r:id="rId3"/>
    <sheet name="mauB_NCL_NN" sheetId="4" r:id="rId4"/>
    <sheet name="mau9" sheetId="5" r:id="rId5"/>
    <sheet name="mau10" sheetId="6" r:id="rId6"/>
    <sheet name="mau11" sheetId="7" r:id="rId7"/>
    <sheet name="DS Đảng viên" sheetId="8" r:id="rId8"/>
    <sheet name="Thong tin don vi" sheetId="9" r:id="rId9"/>
  </sheets>
  <externalReferences>
    <externalReference r:id="rId12"/>
  </externalReferences>
  <definedNames>
    <definedName name="_xlfn.COUNTIFS" hidden="1">#NAME?</definedName>
    <definedName name="bachoc">'Thong tin don vi'!$B$3:$B$113</definedName>
    <definedName name="danhsach" localSheetId="2">'[1]Thong tin don vi'!$A$2:$A$81</definedName>
    <definedName name="danhsach" localSheetId="3">'[1]Thong tin don vi'!$A$2:$A$81</definedName>
    <definedName name="danhsach">'Thong tin don vi'!$A$2:$A$86</definedName>
    <definedName name="diadanh" localSheetId="2">'[1]Thong tin don vi'!#REF!</definedName>
    <definedName name="phuongxa" localSheetId="2">'[1]Thong tin don vi'!$H$5:$H$15</definedName>
    <definedName name="phuongxa" localSheetId="3">'[1]Thong tin don vi'!$H$5:$H$15</definedName>
    <definedName name="phuongxa">'Thong tin don vi'!$H$5:$H$15</definedName>
    <definedName name="_xlnm.Print_Area" localSheetId="5">'mau10'!$A$1:$I$22</definedName>
    <definedName name="_xlnm.Print_Area" localSheetId="0">'mau1a'!$A$1:$K$28</definedName>
    <definedName name="_xlnm.Print_Area" localSheetId="1">'mau5'!$A$1:$AK$36</definedName>
    <definedName name="_xlnm.Print_Area" localSheetId="4">'mau9'!$A$1:$L$28</definedName>
    <definedName name="_xlnm.Print_Area" localSheetId="2">'mauA_NCL'!$A$1:$AN$36</definedName>
    <definedName name="_xlnm.Print_Area" localSheetId="3">'mauB_NCL_NN'!$A$1:$Q$36</definedName>
  </definedNames>
  <calcPr fullCalcOnLoad="1"/>
</workbook>
</file>

<file path=xl/comments9.xml><?xml version="1.0" encoding="utf-8"?>
<comments xmlns="http://schemas.openxmlformats.org/spreadsheetml/2006/main">
  <authors>
    <author>Windows User</author>
  </authors>
  <commentList>
    <comment ref="E6" authorId="0">
      <text>
        <r>
          <rPr>
            <b/>
            <sz val="9"/>
            <rFont val="Tahoma"/>
            <family val="2"/>
          </rPr>
          <t>Click vào mũi tên để chọn trường</t>
        </r>
        <r>
          <rPr>
            <sz val="9"/>
            <rFont val="Tahoma"/>
            <family val="2"/>
          </rPr>
          <t xml:space="preserve">
</t>
        </r>
      </text>
    </comment>
    <comment ref="E8" authorId="0">
      <text>
        <r>
          <rPr>
            <b/>
            <sz val="9"/>
            <rFont val="Tahoma"/>
            <family val="2"/>
          </rPr>
          <t>Click vào mũi tên để chọn phường, xã</t>
        </r>
        <r>
          <rPr>
            <sz val="9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9"/>
            <rFont val="Tahoma"/>
            <family val="2"/>
          </rPr>
          <t>Nhập đầy đủ họ và tên Hiệu trưởng</t>
        </r>
        <r>
          <rPr>
            <sz val="9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9"/>
            <rFont val="Tahoma"/>
            <family val="2"/>
          </rPr>
          <t>Nhập đầy đủ họ và tên người lập báo cáo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<sst xmlns="http://schemas.openxmlformats.org/spreadsheetml/2006/main" count="500" uniqueCount="293">
  <si>
    <t>STT</t>
  </si>
  <si>
    <t>THCS</t>
  </si>
  <si>
    <t>TC</t>
  </si>
  <si>
    <t>CNV</t>
  </si>
  <si>
    <t>MG</t>
  </si>
  <si>
    <t>NT</t>
  </si>
  <si>
    <t>Nữ</t>
  </si>
  <si>
    <t>Số lớp</t>
  </si>
  <si>
    <t>Nhà trẻ</t>
  </si>
  <si>
    <t>Mẫu giáo</t>
  </si>
  <si>
    <t>Tổng cộng</t>
  </si>
  <si>
    <t>Mầm non</t>
  </si>
  <si>
    <t>Người lập bảng</t>
  </si>
  <si>
    <t>Công lập</t>
  </si>
  <si>
    <t>Tiểu học</t>
  </si>
  <si>
    <t>CỘNG</t>
  </si>
  <si>
    <t>CÁN BỘ QUẢN LÝ</t>
  </si>
  <si>
    <t>GIÁO VIÊN TRỰC TIẾP DẠY LỚP</t>
  </si>
  <si>
    <t>Thư viện</t>
  </si>
  <si>
    <t>Văn thư</t>
  </si>
  <si>
    <t>Kế toán</t>
  </si>
  <si>
    <t>Bảo vệ</t>
  </si>
  <si>
    <t>CT
khác</t>
  </si>
  <si>
    <t>Nhạc</t>
  </si>
  <si>
    <t>Họa</t>
  </si>
  <si>
    <t>Anh
văn</t>
  </si>
  <si>
    <t>Thể
dục</t>
  </si>
  <si>
    <t>Tin
học</t>
  </si>
  <si>
    <t>HĐ có thời hạn</t>
  </si>
  <si>
    <t>TỔNG SỐ</t>
  </si>
  <si>
    <t>TỔNG SỐ CHIA RA</t>
  </si>
  <si>
    <t>GHI CHÚ</t>
  </si>
  <si>
    <t>Tổng số</t>
  </si>
  <si>
    <t>Đảng viên toàn đơn vị đến thời điểm báo cáo đợt này</t>
  </si>
  <si>
    <t>Tổng số
trường</t>
  </si>
  <si>
    <t>Số trường có đảng viên</t>
  </si>
  <si>
    <t>Số trường chưa có đảng viên</t>
  </si>
  <si>
    <t>Số trường
 có chi bộ</t>
  </si>
  <si>
    <t>Tổng số 
chi bộ</t>
  </si>
  <si>
    <t>Số trường 
chưa có chi bộ
nhưng có tổ Đảng</t>
  </si>
  <si>
    <t>DANH SÁCH ĐẢNG VIÊN MỚI PHÁT TRIỂN, CHUYỂN ĐẾN, CHUYỂN ĐI (Trong đợt báo cáo)</t>
  </si>
  <si>
    <t>12+2</t>
  </si>
  <si>
    <t>Chuyên môn</t>
  </si>
  <si>
    <t>Tin học</t>
  </si>
  <si>
    <t>Ngoại ngữ</t>
  </si>
  <si>
    <t>Chính trị</t>
  </si>
  <si>
    <t>A</t>
  </si>
  <si>
    <t>B</t>
  </si>
  <si>
    <t>C</t>
  </si>
  <si>
    <t>CC</t>
  </si>
  <si>
    <t>12+1</t>
  </si>
  <si>
    <t>9+3</t>
  </si>
  <si>
    <t>Dưới
 9+3</t>
  </si>
  <si>
    <t>- Văn thư</t>
  </si>
  <si>
    <t>- Kế toán</t>
  </si>
  <si>
    <t>Trong đó bán trú</t>
  </si>
  <si>
    <t xml:space="preserve">Số học sinh </t>
  </si>
  <si>
    <t>LOẠI HÌNH TRƯỜNG</t>
  </si>
  <si>
    <t>Nhóm trẻ</t>
  </si>
  <si>
    <t xml:space="preserve">……………., ngày ……..tháng……năm …..... </t>
  </si>
  <si>
    <t>* Lưu ý: đối với các trường ngoài công lập có phép và chưa có phép, mỗi loại hình
 cũng báo cáo riêng một biểu mẫu giống như loại hình trường công lập</t>
  </si>
  <si>
    <t>Tổng số trường</t>
  </si>
  <si>
    <t>Biên chế, HĐ dài hạn</t>
  </si>
  <si>
    <t>Công tác khác</t>
  </si>
  <si>
    <t>PHÂN LOẠI</t>
  </si>
  <si>
    <t>Đảng viên báo cáo đợt trước</t>
  </si>
  <si>
    <t>Dạy lớp
 NT</t>
  </si>
  <si>
    <t>Dạy lớp
MG</t>
  </si>
  <si>
    <t>Dạy lớp
cấp 1</t>
  </si>
  <si>
    <t>Dạy lớp
cấp 2</t>
  </si>
  <si>
    <t>Số mới đến (tính từ sau đợt báo cáo trước đến nay)</t>
  </si>
  <si>
    <t>Số mới chuyển đi (tính từ sau đợt báo cáo trước đến nay)</t>
  </si>
  <si>
    <t>Đối tượng đảng</t>
  </si>
  <si>
    <t>Ghi chú</t>
  </si>
  <si>
    <t>Số trường có Đảng viên nhưng chưa có tổ Đảng</t>
  </si>
  <si>
    <t>Họ và tên</t>
  </si>
  <si>
    <t>Ngày sinh</t>
  </si>
  <si>
    <t>Thời gian vào ngành</t>
  </si>
  <si>
    <t>Đơn vị công tác trước đây</t>
  </si>
  <si>
    <t>Ngày vào đảng</t>
  </si>
  <si>
    <t>Ngày tăng/giảm</t>
  </si>
  <si>
    <t>Lý do</t>
  </si>
  <si>
    <t>Tăng</t>
  </si>
  <si>
    <t>Giảm</t>
  </si>
  <si>
    <t>GHI CHÚ 
(Đảng viên là HS, SV)</t>
  </si>
  <si>
    <t>Đơn vị công tác
 hiện tại</t>
  </si>
  <si>
    <t>HT</t>
  </si>
  <si>
    <t>PHT 
Cấp 1</t>
  </si>
  <si>
    <t>PHT Cấp 2</t>
  </si>
  <si>
    <t>Dạy lớp cấp 1</t>
  </si>
  <si>
    <t>Dạy lớp cấp 2</t>
  </si>
  <si>
    <t>Thiết
bị</t>
  </si>
  <si>
    <t>Phổ cập 
GD</t>
  </si>
  <si>
    <t xml:space="preserve">TPT
 Đội
</t>
  </si>
  <si>
    <t>Y 
tế</t>
  </si>
  <si>
    <t>P. Nghe
 nhìn</t>
  </si>
  <si>
    <t>P.
Vi 
tính</t>
  </si>
  <si>
    <t>P. Lý</t>
  </si>
  <si>
    <t>P.
Hoá</t>
  </si>
  <si>
    <t>P.
Sinh</t>
  </si>
  <si>
    <t>Ghi chú
(chú thích CT khác)</t>
  </si>
  <si>
    <t>Tổng số CBGVNV</t>
  </si>
  <si>
    <t>QLNN</t>
  </si>
  <si>
    <t>QLGD</t>
  </si>
  <si>
    <t>Cộng CQBL</t>
  </si>
  <si>
    <t xml:space="preserve">Cộng GVDL </t>
  </si>
  <si>
    <t>- TK, TQ</t>
  </si>
  <si>
    <t>- Y tế</t>
  </si>
  <si>
    <t>- Cấp dưỡng</t>
  </si>
  <si>
    <t>- Bảo vệ</t>
  </si>
  <si>
    <t>- NV phục vụ</t>
  </si>
  <si>
    <t xml:space="preserve">Cộng HCPV </t>
  </si>
  <si>
    <t>Chưa qua 
đ.tạo</t>
  </si>
  <si>
    <t>Cao đẳng</t>
  </si>
  <si>
    <t>Đại học</t>
  </si>
  <si>
    <t>Trung cấp</t>
  </si>
  <si>
    <t>- Hiệu trưởng</t>
  </si>
  <si>
    <t>- Phó Hiệu trưởng</t>
  </si>
  <si>
    <t>- GV Nhóm trẻ</t>
  </si>
  <si>
    <t>- GV Mẫu giáo</t>
  </si>
  <si>
    <t>TRÌNH ĐỘ</t>
  </si>
  <si>
    <t>CHỨC DANH</t>
  </si>
  <si>
    <t>- Công tác khác</t>
  </si>
  <si>
    <t>PHT
MN</t>
  </si>
  <si>
    <t>Thủ quỹ</t>
  </si>
  <si>
    <t>Bồi dưỡng</t>
  </si>
  <si>
    <t>Cử nhân</t>
  </si>
  <si>
    <t>Giám thị</t>
  </si>
  <si>
    <t>Thông
tin
dữ
liệu</t>
  </si>
  <si>
    <t>Thạc sĩ</t>
  </si>
  <si>
    <t>Tiến sĩ</t>
  </si>
  <si>
    <t>Trong đó 2 buổi/ngày</t>
  </si>
  <si>
    <t xml:space="preserve">Trung cấp </t>
  </si>
  <si>
    <t>ĐANG THEO HỌC (VỀ CHUYÊN MÔN)</t>
  </si>
  <si>
    <t>KTV</t>
  </si>
  <si>
    <t>Cấp dưỡng</t>
  </si>
  <si>
    <t>Bảo mẫu</t>
  </si>
  <si>
    <t>Phục vụ</t>
  </si>
  <si>
    <t>Hiệu trưởng</t>
  </si>
  <si>
    <t>Phó Hiệu trưởng</t>
  </si>
  <si>
    <t>Ngày vào ngành</t>
  </si>
  <si>
    <t>Ngày vào đảng dự bị</t>
  </si>
  <si>
    <t>Ngày vào đảng chính thức</t>
  </si>
  <si>
    <t>HIỆU TRƯỞNG</t>
  </si>
  <si>
    <t>Tên Trường viết in hoa</t>
  </si>
  <si>
    <t>Bậc học</t>
  </si>
  <si>
    <t>KHAI BÁO THÔNG TIN</t>
  </si>
  <si>
    <t>MN</t>
  </si>
  <si>
    <t>Tên đơn vị</t>
  </si>
  <si>
    <t>Hưng Định</t>
  </si>
  <si>
    <t>Họ và tên Hiệu trưởng</t>
  </si>
  <si>
    <t>Họ và tên người lập báo cáo</t>
  </si>
  <si>
    <t>Xã phường</t>
  </si>
  <si>
    <t>Vĩnh Phú</t>
  </si>
  <si>
    <t>Lái Thiêu</t>
  </si>
  <si>
    <t>Bình Hòa</t>
  </si>
  <si>
    <t>Bình Nhâm</t>
  </si>
  <si>
    <t>An Thạnh</t>
  </si>
  <si>
    <t>Bình Chuẩn</t>
  </si>
  <si>
    <t>Thuận Giao</t>
  </si>
  <si>
    <t>An Phú</t>
  </si>
  <si>
    <t>An Sơn</t>
  </si>
  <si>
    <t>Mầm non (dành cho các trường mầm non công lập, ngoài công lập và nhóm trẻ có phép ngoài công lập)</t>
  </si>
  <si>
    <t>Mẫu giáo (Dành cho các trường mẫu giáo công lập và ngoài công lập)</t>
  </si>
  <si>
    <t>Địa chỉ xã, phường của trường trú đóng</t>
  </si>
  <si>
    <t>Trong đó mới phát triển (tính từ sau đợt báo cáo trước đến nay)</t>
  </si>
  <si>
    <t>- Bảo mẫu</t>
  </si>
  <si>
    <t>Ghi chú (ghi rõ các trường hợp trường khác chuyển đến tính từ đợt báo cáo trước đến nay)</t>
  </si>
  <si>
    <t>CĐ</t>
  </si>
  <si>
    <t>ĐH</t>
  </si>
  <si>
    <t>B1</t>
  </si>
  <si>
    <t>B2</t>
  </si>
  <si>
    <t>Ths</t>
  </si>
  <si>
    <t>ThS</t>
  </si>
  <si>
    <t>Đang học TCCT</t>
  </si>
  <si>
    <t>TS</t>
  </si>
  <si>
    <t>Năm sinh</t>
  </si>
  <si>
    <t>01</t>
  </si>
  <si>
    <t>02</t>
  </si>
  <si>
    <t>03</t>
  </si>
  <si>
    <t>ĐẢNG VIÊN MỚI PHÁT TRIỂN</t>
  </si>
  <si>
    <t>CHUYỂN ĐI - CHUYỂN ĐẾN NGOÀI THỊ XÃ THUẬN AN</t>
  </si>
  <si>
    <t>CHUYỂN ĐI CHUYỂN ĐẾN TRONG THỊ XÃ THUẬN AN (không báo cáo số liệu và mẫu 9)</t>
  </si>
  <si>
    <t>ĐẢNG VIÊN NGHỈ HƯU, NGHỈ VIỆC, XIN RA KHỎI ĐẢNG</t>
  </si>
  <si>
    <t>HĐ có thời hạn (01 năm)</t>
  </si>
  <si>
    <t>Mẫu 1a_NCL</t>
  </si>
  <si>
    <t>Mẫu 5_NCL</t>
  </si>
  <si>
    <t>Mẫu 9_NCL</t>
  </si>
  <si>
    <t>Mẫu 10_NCL</t>
  </si>
  <si>
    <t>Mầm non - Mẫu giáo</t>
  </si>
  <si>
    <t>Mẫu 11_NCL</t>
  </si>
  <si>
    <t>Mẫu A_NCL</t>
  </si>
  <si>
    <t>NGOÀI CÔNG LẬP</t>
  </si>
  <si>
    <t>NHÓM TRẺ PHƯỜNG AN PHÚ</t>
  </si>
  <si>
    <t>NHÓM TRẺ PHƯỜNG AN THẠNH</t>
  </si>
  <si>
    <t>NHÓM TRẺ XÃ AN SƠN</t>
  </si>
  <si>
    <t>NHÓM TRẺ PHƯỜNG BÌNH HÒA</t>
  </si>
  <si>
    <t>NHÓM TRẺ PHƯỜNG BÌNH NHÂM</t>
  </si>
  <si>
    <t>NHÓM TRẺ PHƯỜNG VĨNH PHÚ</t>
  </si>
  <si>
    <t>NHÓM TRẺ PHƯỜNG LÁI THIÊU</t>
  </si>
  <si>
    <t>NHÓM TRẺ PHƯỜNG HƯNG ĐỊNH</t>
  </si>
  <si>
    <t>NHÓM TRẺ PHƯỜNG BÌNH CHUẨN</t>
  </si>
  <si>
    <t>NHÓM TRẺ PHƯỜNG THUẬN GIAO</t>
  </si>
  <si>
    <t>MẦM NON TƯ THỤC ANH ĐÀO</t>
  </si>
  <si>
    <t>Tháng sinh</t>
  </si>
  <si>
    <t>Tháng vào ngành</t>
  </si>
  <si>
    <t>Năm vào ngành</t>
  </si>
  <si>
    <t>Tháng vào đảng dự bị</t>
  </si>
  <si>
    <t>Năm vào đảng dự bị</t>
  </si>
  <si>
    <t>Tháng vào đảng chính thức</t>
  </si>
  <si>
    <t>Năm vào đảng chính thức</t>
  </si>
  <si>
    <t>MẦM NON TƯ THỤC ANH ANH</t>
  </si>
  <si>
    <t>MẦM NON TƯ THỤC ÁNH BÌNH MINH</t>
  </si>
  <si>
    <t>MẦM NON TƯ THỤC LẠC HỒNG</t>
  </si>
  <si>
    <t>Cơ bản</t>
  </si>
  <si>
    <t>Nâng cao</t>
  </si>
  <si>
    <t>MẪU GIÁO AN HÒA</t>
  </si>
  <si>
    <t>MẪU GIÁO ÁNH DƯƠNG</t>
  </si>
  <si>
    <t>MẪU GIÁO HOA LAN 1</t>
  </si>
  <si>
    <t>MẪU GIÁO HOA LAN 2</t>
  </si>
  <si>
    <t>MẪU GIÁO HOA TƯỜNG VY</t>
  </si>
  <si>
    <t>MẪU GIÁO SAO MAI</t>
  </si>
  <si>
    <t>MẪU GIÁO TUỔI NGỌC</t>
  </si>
  <si>
    <t>MẦM NON ANH ĐÀO</t>
  </si>
  <si>
    <t>MẦM NON BẠCH TUYẾT</t>
  </si>
  <si>
    <t>MẦM NON BẠCH TUYẾT 3</t>
  </si>
  <si>
    <t>MẦM NON BÉ THƠ</t>
  </si>
  <si>
    <t>MẦM NON BÌNH MINH</t>
  </si>
  <si>
    <t>MẦM NON BÚP SEN HỒNG</t>
  </si>
  <si>
    <t>MẦM NON BÚP SEN HỒNG 2</t>
  </si>
  <si>
    <t>MẦM NON BÚP SEN HỒNG 3</t>
  </si>
  <si>
    <t>MẦM NON CHIM NON</t>
  </si>
  <si>
    <t>MẦM NON CÔNG ANH</t>
  </si>
  <si>
    <t>MẦM NON DẠ</t>
  </si>
  <si>
    <t>MẦM NON ĐẠI PHƯỚC</t>
  </si>
  <si>
    <t>MẦM NON ĐỨC LINH</t>
  </si>
  <si>
    <t>MẦM NON HÀI MỸ</t>
  </si>
  <si>
    <t>MẦM NON HỌA MI</t>
  </si>
  <si>
    <t>MẦM NON HOA NGỌC LAN</t>
  </si>
  <si>
    <t>MẦM NON HOA PHƯỢNG ĐỎ</t>
  </si>
  <si>
    <t>MẦM NON HOA SEN</t>
  </si>
  <si>
    <t>MẦM NON HOA SỮA</t>
  </si>
  <si>
    <t>MẦM NON HOA THỦY TIÊN</t>
  </si>
  <si>
    <t>MẦM NON HOÀNG GIA</t>
  </si>
  <si>
    <t>MẦM NON HỒNG NHUNG</t>
  </si>
  <si>
    <t>MẦM NON HƯỚNG DƯƠNG</t>
  </si>
  <si>
    <t>MẦM NON KIM BÌNH</t>
  </si>
  <si>
    <t>MẦM NON KIM BÌNH 2</t>
  </si>
  <si>
    <t>MẦM NON LÁ XANH</t>
  </si>
  <si>
    <t>MẦM NON LẠC HỒNG</t>
  </si>
  <si>
    <t>MẦM NON MẠ NON</t>
  </si>
  <si>
    <t>MẦM NON MAI HOA</t>
  </si>
  <si>
    <t>MẦM NON MĂNG NON</t>
  </si>
  <si>
    <t>MẦM NON MẶT TRỜI BÉ CON</t>
  </si>
  <si>
    <t>MẦM NON MẶT TRỜI ĐỎ</t>
  </si>
  <si>
    <t>MẦM NON MAY 3/2</t>
  </si>
  <si>
    <t>MẦM NON MINH THẢO</t>
  </si>
  <si>
    <t>MẦM NON MONTESSORI BÌNH DƯƠNG</t>
  </si>
  <si>
    <t>MẦM NON NẮNG MAI</t>
  </si>
  <si>
    <t>MẦM NON NẮNG MAI 2</t>
  </si>
  <si>
    <t>MẦM NON NGÔI SAO NHỎ</t>
  </si>
  <si>
    <t>MẦM NON NGÔI SAO NHỎ 2</t>
  </si>
  <si>
    <t>MẦM NON PHÙ ĐỔNG</t>
  </si>
  <si>
    <t>MẦM NON PHƯƠNG ĐÔNG</t>
  </si>
  <si>
    <t>MẦM NON PHƯỢNG HỒNG</t>
  </si>
  <si>
    <t>MẦM NON PHƯƠNG MAI</t>
  </si>
  <si>
    <t>MẦM NON RẠNG ĐÔNG</t>
  </si>
  <si>
    <t>MẦM NON SÓC BÔNG</t>
  </si>
  <si>
    <t>MẦM NON SÓC NÂU</t>
  </si>
  <si>
    <t>MẦM NON SƠN CA</t>
  </si>
  <si>
    <t>MẦM NON THANH NHÃ</t>
  </si>
  <si>
    <t>MẦM NON THANH NHÃ 2</t>
  </si>
  <si>
    <t>MẦM NON THUẬN GIAO</t>
  </si>
  <si>
    <t>MẦM NON THUẬN THẢO</t>
  </si>
  <si>
    <t>MẦM NON TRÚC NGỌC LAM</t>
  </si>
  <si>
    <t>MẦM NON TRƯỜNG SƠN</t>
  </si>
  <si>
    <t>MẦM NON TUỔI THƠ</t>
  </si>
  <si>
    <t>MẦM NON VẠN THỊNH</t>
  </si>
  <si>
    <t>MẦM NON VÀNG ANH</t>
  </si>
  <si>
    <t>MẦM NON VÀNH ANH 2</t>
  </si>
  <si>
    <t>MẦM NON VÀNH KHUYÊN 1</t>
  </si>
  <si>
    <t>MẦM NON VINH HỶ</t>
  </si>
  <si>
    <t>MẦM NON YẾN NHI</t>
  </si>
  <si>
    <t>MẦM NON ANH ANH</t>
  </si>
  <si>
    <t>MẦM NON HOA TRẠNG NGUYÊN</t>
  </si>
  <si>
    <t>MẦM NON HOA NGỌC LAN 2</t>
  </si>
  <si>
    <t>MẦM NON ÁNH BÌNH MINH</t>
  </si>
  <si>
    <t>Giới tính</t>
  </si>
  <si>
    <t>A1</t>
  </si>
  <si>
    <t>A2</t>
  </si>
  <si>
    <t>C1</t>
  </si>
  <si>
    <t>C2</t>
  </si>
  <si>
    <t>Mẫu B_NCL_NN</t>
  </si>
</sst>
</file>

<file path=xl/styles.xml><?xml version="1.0" encoding="utf-8"?>
<styleSheet xmlns="http://schemas.openxmlformats.org/spreadsheetml/2006/main">
  <numFmts count="30">
    <numFmt numFmtId="5" formatCode="&quot;VNĐ&quot;#,##0_);\(&quot;VNĐ&quot;#,##0\)"/>
    <numFmt numFmtId="6" formatCode="&quot;VNĐ&quot;#,##0_);[Red]\(&quot;VNĐ&quot;#,##0\)"/>
    <numFmt numFmtId="7" formatCode="&quot;VNĐ&quot;#,##0.00_);\(&quot;VNĐ&quot;#,##0.00\)"/>
    <numFmt numFmtId="8" formatCode="&quot;VNĐ&quot;#,##0.00_);[Red]\(&quot;VNĐ&quot;#,##0.00\)"/>
    <numFmt numFmtId="42" formatCode="_(&quot;VNĐ&quot;* #,##0_);_(&quot;VNĐ&quot;* \(#,##0\);_(&quot;VNĐ&quot;* &quot;-&quot;_);_(@_)"/>
    <numFmt numFmtId="41" formatCode="_(* #,##0_);_(* \(#,##0\);_(* &quot;-&quot;_);_(@_)"/>
    <numFmt numFmtId="44" formatCode="_(&quot;VNĐ&quot;* #,##0.00_);_(&quot;VNĐ&quot;* \(#,##0.00\);_(&quot;VNĐ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ñ&quot;;\-#,##0\ &quot;ñ&quot;"/>
    <numFmt numFmtId="171" formatCode="#,##0\ &quot;ñ&quot;;[Red]\-#,##0\ &quot;ñ&quot;"/>
    <numFmt numFmtId="172" formatCode="#,##0.00\ &quot;ñ&quot;;\-#,##0.00\ &quot;ñ&quot;"/>
    <numFmt numFmtId="173" formatCode="#,##0.00\ &quot;ñ&quot;;[Red]\-#,##0.00\ &quot;ñ&quot;"/>
    <numFmt numFmtId="174" formatCode="_-* #,##0\ &quot;ñ&quot;_-;\-* #,##0\ &quot;ñ&quot;_-;_-* &quot;-&quot;\ &quot;ñ&quot;_-;_-@_-"/>
    <numFmt numFmtId="175" formatCode="_-* #,##0\ _ñ_-;\-* #,##0\ _ñ_-;_-* &quot;-&quot;\ _ñ_-;_-@_-"/>
    <numFmt numFmtId="176" formatCode="_-* #,##0.00\ &quot;ñ&quot;_-;\-* #,##0.00\ &quot;ñ&quot;_-;_-* &quot;-&quot;??\ &quot;ñ&quot;_-;_-@_-"/>
    <numFmt numFmtId="177" formatCode="_-* #,##0.00\ _ñ_-;\-* #,##0.00\ _ñ_-;_-* &quot;-&quot;??\ _ñ_-;_-@_-"/>
    <numFmt numFmtId="178" formatCode="00"/>
    <numFmt numFmtId="179" formatCode="0.0000"/>
    <numFmt numFmtId="180" formatCode="0;\-0;;@"/>
    <numFmt numFmtId="181" formatCode="m/yyyy"/>
    <numFmt numFmtId="182" formatCode="mm/yyyy"/>
    <numFmt numFmtId="183" formatCode="0.0"/>
    <numFmt numFmtId="184" formatCode="_-* #,##0.0\ _ñ_-;\-* #,##0.0\ _ñ_-;_-* &quot;-&quot;??\ _ñ_-;_-@_-"/>
    <numFmt numFmtId="185" formatCode="_-* #,##0\ _ñ_-;\-* #,##0\ _ñ_-;_-* &quot;-&quot;??\ _ñ_-;_-@_-"/>
  </numFmts>
  <fonts count="106">
    <font>
      <sz val="12"/>
      <name val="Vni-times"/>
      <family val="0"/>
    </font>
    <font>
      <sz val="8"/>
      <name val="VNI-Times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2"/>
      <color indexed="12"/>
      <name val="VNI-Times"/>
      <family val="0"/>
    </font>
    <font>
      <u val="single"/>
      <sz val="12"/>
      <color indexed="36"/>
      <name val="VNI-Times"/>
      <family val="0"/>
    </font>
    <font>
      <sz val="10"/>
      <name val="Arial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9"/>
      <name val="Times New Roman"/>
      <family val="1"/>
    </font>
    <font>
      <b/>
      <i/>
      <sz val="13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1"/>
      <color indexed="10"/>
      <name val="Times New Roman"/>
      <family val="1"/>
    </font>
    <font>
      <sz val="13"/>
      <color indexed="10"/>
      <name val="Times New Roman"/>
      <family val="1"/>
    </font>
    <font>
      <sz val="9"/>
      <color indexed="62"/>
      <name val="Times New Roman"/>
      <family val="1"/>
    </font>
    <font>
      <b/>
      <sz val="10"/>
      <color indexed="62"/>
      <name val="Times New Roman"/>
      <family val="1"/>
    </font>
    <font>
      <b/>
      <sz val="9"/>
      <color indexed="62"/>
      <name val="Times New Roman"/>
      <family val="1"/>
    </font>
    <font>
      <sz val="10"/>
      <color indexed="62"/>
      <name val="Times New Roman"/>
      <family val="1"/>
    </font>
    <font>
      <sz val="10"/>
      <color indexed="10"/>
      <name val="Times New Roman"/>
      <family val="1"/>
    </font>
    <font>
      <b/>
      <sz val="13"/>
      <color indexed="30"/>
      <name val="Times New Roman"/>
      <family val="1"/>
    </font>
    <font>
      <b/>
      <sz val="13"/>
      <color indexed="53"/>
      <name val="Times New Roman"/>
      <family val="1"/>
    </font>
    <font>
      <sz val="13"/>
      <color indexed="30"/>
      <name val="Times New Roman"/>
      <family val="1"/>
    </font>
    <font>
      <sz val="13"/>
      <color indexed="53"/>
      <name val="Times New Roman"/>
      <family val="1"/>
    </font>
    <font>
      <sz val="8"/>
      <color indexed="62"/>
      <name val="Times New Roman"/>
      <family val="1"/>
    </font>
    <font>
      <b/>
      <sz val="10"/>
      <color indexed="36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17"/>
      <name val="Times New Roman"/>
      <family val="1"/>
    </font>
    <font>
      <b/>
      <sz val="12"/>
      <color indexed="53"/>
      <name val="Times New Roman"/>
      <family val="1"/>
    </font>
    <font>
      <b/>
      <sz val="12"/>
      <color indexed="30"/>
      <name val="Times New Roman"/>
      <family val="1"/>
    </font>
    <font>
      <sz val="12"/>
      <color indexed="30"/>
      <name val="Times New Roman"/>
      <family val="1"/>
    </font>
    <font>
      <b/>
      <sz val="9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1"/>
      <color rgb="FFFF0000"/>
      <name val="Times New Roman"/>
      <family val="1"/>
    </font>
    <font>
      <sz val="13"/>
      <color rgb="FFFF0000"/>
      <name val="Times New Roman"/>
      <family val="1"/>
    </font>
    <font>
      <sz val="9"/>
      <color theme="3" tint="0.39998000860214233"/>
      <name val="Times New Roman"/>
      <family val="1"/>
    </font>
    <font>
      <b/>
      <sz val="10"/>
      <color theme="3" tint="0.39998000860214233"/>
      <name val="Times New Roman"/>
      <family val="1"/>
    </font>
    <font>
      <b/>
      <sz val="9"/>
      <color theme="3" tint="0.39998000860214233"/>
      <name val="Times New Roman"/>
      <family val="1"/>
    </font>
    <font>
      <sz val="10"/>
      <color theme="3" tint="0.39998000860214233"/>
      <name val="Times New Roman"/>
      <family val="1"/>
    </font>
    <font>
      <sz val="10"/>
      <color rgb="FFFF0000"/>
      <name val="Times New Roman"/>
      <family val="1"/>
    </font>
    <font>
      <b/>
      <sz val="13"/>
      <color rgb="FF0070C0"/>
      <name val="Times New Roman"/>
      <family val="1"/>
    </font>
    <font>
      <b/>
      <sz val="13"/>
      <color theme="9" tint="-0.24997000396251678"/>
      <name val="Times New Roman"/>
      <family val="1"/>
    </font>
    <font>
      <sz val="13"/>
      <color rgb="FF0070C0"/>
      <name val="Times New Roman"/>
      <family val="1"/>
    </font>
    <font>
      <sz val="13"/>
      <color theme="9" tint="-0.24997000396251678"/>
      <name val="Times New Roman"/>
      <family val="1"/>
    </font>
    <font>
      <sz val="8"/>
      <color theme="3" tint="0.39998000860214233"/>
      <name val="Times New Roman"/>
      <family val="1"/>
    </font>
    <font>
      <sz val="12"/>
      <color rgb="FF0070C0"/>
      <name val="Times New Roman"/>
      <family val="1"/>
    </font>
    <font>
      <b/>
      <sz val="9"/>
      <color theme="9" tint="-0.24997000396251678"/>
      <name val="Times New Roman"/>
      <family val="1"/>
    </font>
    <font>
      <b/>
      <sz val="12"/>
      <color theme="9" tint="-0.24997000396251678"/>
      <name val="Times New Roman"/>
      <family val="1"/>
    </font>
    <font>
      <b/>
      <sz val="12"/>
      <color rgb="FF0070C0"/>
      <name val="Times New Roman"/>
      <family val="1"/>
    </font>
    <font>
      <b/>
      <sz val="10"/>
      <color rgb="FF0070C0"/>
      <name val="Times New Roman"/>
      <family val="1"/>
    </font>
    <font>
      <b/>
      <sz val="10"/>
      <color theme="6" tint="-0.4999699890613556"/>
      <name val="Times New Roman"/>
      <family val="1"/>
    </font>
    <font>
      <b/>
      <sz val="10"/>
      <color rgb="FF7030A0"/>
      <name val="Times New Roman"/>
      <family val="1"/>
    </font>
    <font>
      <b/>
      <sz val="10"/>
      <color theme="5" tint="-0.24997000396251678"/>
      <name val="Times New Roman"/>
      <family val="1"/>
    </font>
    <font>
      <b/>
      <sz val="8"/>
      <name val="Vni-times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16" fillId="0" borderId="0">
      <alignment/>
      <protection/>
    </xf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5" fillId="29" borderId="1" applyNumberFormat="0" applyAlignment="0" applyProtection="0"/>
    <xf numFmtId="0" fontId="76" fillId="0" borderId="6" applyNumberFormat="0" applyFill="0" applyAlignment="0" applyProtection="0"/>
    <xf numFmtId="0" fontId="77" fillId="30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78" fillId="26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52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/>
    </xf>
    <xf numFmtId="178" fontId="3" fillId="0" borderId="16" xfId="0" applyNumberFormat="1" applyFont="1" applyBorder="1" applyAlignment="1">
      <alignment horizontal="center" vertical="center"/>
    </xf>
    <xf numFmtId="178" fontId="3" fillId="0" borderId="17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7" fillId="0" borderId="0" xfId="59" applyFont="1" applyAlignment="1">
      <alignment vertical="center"/>
      <protection/>
    </xf>
    <xf numFmtId="0" fontId="82" fillId="0" borderId="0" xfId="61" applyFont="1">
      <alignment/>
      <protection/>
    </xf>
    <xf numFmtId="0" fontId="83" fillId="0" borderId="18" xfId="61" applyFont="1" applyBorder="1" applyAlignment="1">
      <alignment horizontal="center" vertical="center" wrapText="1"/>
      <protection/>
    </xf>
    <xf numFmtId="0" fontId="83" fillId="0" borderId="19" xfId="61" applyFont="1" applyBorder="1" applyAlignment="1">
      <alignment horizontal="center" vertical="center" wrapText="1"/>
      <protection/>
    </xf>
    <xf numFmtId="0" fontId="83" fillId="0" borderId="20" xfId="61" applyFont="1" applyBorder="1" applyAlignment="1">
      <alignment horizontal="center" vertical="center" wrapText="1"/>
      <protection/>
    </xf>
    <xf numFmtId="0" fontId="82" fillId="0" borderId="0" xfId="61" applyFont="1" applyAlignment="1">
      <alignment horizontal="center" vertical="center" wrapText="1"/>
      <protection/>
    </xf>
    <xf numFmtId="0" fontId="82" fillId="0" borderId="21" xfId="61" applyFont="1" applyBorder="1">
      <alignment/>
      <protection/>
    </xf>
    <xf numFmtId="0" fontId="82" fillId="0" borderId="22" xfId="61" applyFont="1" applyBorder="1">
      <alignment/>
      <protection/>
    </xf>
    <xf numFmtId="0" fontId="82" fillId="0" borderId="23" xfId="61" applyFont="1" applyBorder="1">
      <alignment/>
      <protection/>
    </xf>
    <xf numFmtId="0" fontId="82" fillId="0" borderId="17" xfId="61" applyFont="1" applyBorder="1">
      <alignment/>
      <protection/>
    </xf>
    <xf numFmtId="0" fontId="82" fillId="0" borderId="15" xfId="61" applyFont="1" applyBorder="1">
      <alignment/>
      <protection/>
    </xf>
    <xf numFmtId="0" fontId="82" fillId="0" borderId="14" xfId="61" applyFont="1" applyBorder="1">
      <alignment/>
      <protection/>
    </xf>
    <xf numFmtId="0" fontId="82" fillId="0" borderId="24" xfId="61" applyFont="1" applyBorder="1">
      <alignment/>
      <protection/>
    </xf>
    <xf numFmtId="0" fontId="82" fillId="0" borderId="13" xfId="61" applyFont="1" applyBorder="1">
      <alignment/>
      <protection/>
    </xf>
    <xf numFmtId="0" fontId="82" fillId="0" borderId="11" xfId="61" applyFont="1" applyBorder="1">
      <alignment/>
      <protection/>
    </xf>
    <xf numFmtId="0" fontId="18" fillId="0" borderId="0" xfId="59" applyFont="1" applyAlignment="1">
      <alignment vertical="center"/>
      <protection/>
    </xf>
    <xf numFmtId="0" fontId="84" fillId="0" borderId="19" xfId="60" applyFont="1" applyBorder="1" applyAlignment="1">
      <alignment horizontal="center"/>
      <protection/>
    </xf>
    <xf numFmtId="0" fontId="84" fillId="0" borderId="20" xfId="60" applyFont="1" applyBorder="1" applyAlignment="1">
      <alignment horizontal="center"/>
      <protection/>
    </xf>
    <xf numFmtId="0" fontId="82" fillId="0" borderId="0" xfId="60" applyFont="1">
      <alignment/>
      <protection/>
    </xf>
    <xf numFmtId="0" fontId="83" fillId="0" borderId="0" xfId="60" applyFont="1" applyAlignment="1">
      <alignment horizontal="center"/>
      <protection/>
    </xf>
    <xf numFmtId="0" fontId="82" fillId="0" borderId="15" xfId="60" applyFont="1" applyBorder="1">
      <alignment/>
      <protection/>
    </xf>
    <xf numFmtId="0" fontId="82" fillId="0" borderId="14" xfId="60" applyFont="1" applyBorder="1">
      <alignment/>
      <protection/>
    </xf>
    <xf numFmtId="0" fontId="82" fillId="32" borderId="0" xfId="60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7" fillId="0" borderId="25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26" xfId="0" applyFont="1" applyBorder="1" applyAlignment="1">
      <alignment horizontal="center" vertical="center"/>
    </xf>
    <xf numFmtId="0" fontId="18" fillId="0" borderId="26" xfId="0" applyFont="1" applyBorder="1" applyAlignment="1">
      <alignment vertical="center"/>
    </xf>
    <xf numFmtId="0" fontId="18" fillId="0" borderId="27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6" xfId="0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vertical="center"/>
    </xf>
    <xf numFmtId="0" fontId="17" fillId="6" borderId="10" xfId="0" applyFont="1" applyFill="1" applyBorder="1" applyAlignment="1">
      <alignment vertical="center"/>
    </xf>
    <xf numFmtId="0" fontId="17" fillId="6" borderId="28" xfId="0" applyFont="1" applyFill="1" applyBorder="1" applyAlignment="1">
      <alignment vertical="center"/>
    </xf>
    <xf numFmtId="0" fontId="17" fillId="6" borderId="13" xfId="0" applyFont="1" applyFill="1" applyBorder="1" applyAlignment="1">
      <alignment horizontal="center" vertical="center" wrapText="1"/>
    </xf>
    <xf numFmtId="0" fontId="17" fillId="6" borderId="29" xfId="0" applyFont="1" applyFill="1" applyBorder="1" applyAlignment="1">
      <alignment vertical="center"/>
    </xf>
    <xf numFmtId="0" fontId="17" fillId="6" borderId="13" xfId="0" applyFont="1" applyFill="1" applyBorder="1" applyAlignment="1">
      <alignment vertical="center"/>
    </xf>
    <xf numFmtId="0" fontId="17" fillId="6" borderId="11" xfId="0" applyFont="1" applyFill="1" applyBorder="1" applyAlignment="1">
      <alignment vertical="center"/>
    </xf>
    <xf numFmtId="0" fontId="18" fillId="6" borderId="26" xfId="0" applyFont="1" applyFill="1" applyBorder="1" applyAlignment="1">
      <alignment horizontal="center" vertical="center" wrapText="1"/>
    </xf>
    <xf numFmtId="0" fontId="18" fillId="6" borderId="27" xfId="0" applyFont="1" applyFill="1" applyBorder="1" applyAlignment="1">
      <alignment horizontal="center" vertical="center" wrapText="1"/>
    </xf>
    <xf numFmtId="0" fontId="21" fillId="6" borderId="30" xfId="0" applyFont="1" applyFill="1" applyBorder="1" applyAlignment="1">
      <alignment horizontal="center" vertical="center"/>
    </xf>
    <xf numFmtId="0" fontId="21" fillId="6" borderId="18" xfId="0" applyFont="1" applyFill="1" applyBorder="1" applyAlignment="1">
      <alignment horizontal="center" vertical="center"/>
    </xf>
    <xf numFmtId="0" fontId="21" fillId="6" borderId="19" xfId="0" applyFont="1" applyFill="1" applyBorder="1" applyAlignment="1">
      <alignment horizontal="center" vertical="center"/>
    </xf>
    <xf numFmtId="0" fontId="21" fillId="6" borderId="20" xfId="0" applyFont="1" applyFill="1" applyBorder="1" applyAlignment="1">
      <alignment horizontal="center" vertical="center"/>
    </xf>
    <xf numFmtId="0" fontId="21" fillId="6" borderId="31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6" borderId="15" xfId="0" applyFont="1" applyFill="1" applyBorder="1" applyAlignment="1">
      <alignment horizontal="center" vertical="center"/>
    </xf>
    <xf numFmtId="0" fontId="18" fillId="6" borderId="13" xfId="0" applyFont="1" applyFill="1" applyBorder="1" applyAlignment="1">
      <alignment horizontal="center" vertical="center"/>
    </xf>
    <xf numFmtId="0" fontId="18" fillId="6" borderId="22" xfId="0" applyFont="1" applyFill="1" applyBorder="1" applyAlignment="1">
      <alignment horizontal="center" vertical="center" wrapText="1"/>
    </xf>
    <xf numFmtId="0" fontId="18" fillId="0" borderId="16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vertical="center"/>
      <protection locked="0"/>
    </xf>
    <xf numFmtId="0" fontId="18" fillId="0" borderId="22" xfId="0" applyFont="1" applyBorder="1" applyAlignment="1" applyProtection="1">
      <alignment vertical="center"/>
      <protection locked="0"/>
    </xf>
    <xf numFmtId="0" fontId="18" fillId="0" borderId="28" xfId="0" applyFont="1" applyBorder="1" applyAlignment="1" applyProtection="1">
      <alignment vertical="center"/>
      <protection locked="0"/>
    </xf>
    <xf numFmtId="0" fontId="18" fillId="0" borderId="32" xfId="0" applyFont="1" applyBorder="1" applyAlignment="1" applyProtection="1">
      <alignment vertical="center"/>
      <protection locked="0"/>
    </xf>
    <xf numFmtId="0" fontId="18" fillId="0" borderId="13" xfId="0" applyFont="1" applyBorder="1" applyAlignment="1" applyProtection="1">
      <alignment vertical="center"/>
      <protection locked="0"/>
    </xf>
    <xf numFmtId="0" fontId="18" fillId="0" borderId="26" xfId="0" applyFont="1" applyBorder="1" applyAlignment="1" applyProtection="1">
      <alignment vertical="center"/>
      <protection locked="0"/>
    </xf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86" fillId="0" borderId="0" xfId="0" applyFont="1" applyAlignment="1">
      <alignment vertical="center" wrapText="1"/>
    </xf>
    <xf numFmtId="0" fontId="86" fillId="0" borderId="0" xfId="0" applyFont="1" applyAlignment="1">
      <alignment horizontal="center" vertical="center"/>
    </xf>
    <xf numFmtId="0" fontId="17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/>
      <protection/>
    </xf>
    <xf numFmtId="0" fontId="21" fillId="6" borderId="19" xfId="0" applyFont="1" applyFill="1" applyBorder="1" applyAlignment="1">
      <alignment horizontal="center" vertical="center" wrapText="1"/>
    </xf>
    <xf numFmtId="0" fontId="18" fillId="0" borderId="12" xfId="0" applyFont="1" applyBorder="1" applyAlignment="1" applyProtection="1">
      <alignment vertical="center"/>
      <protection locked="0"/>
    </xf>
    <xf numFmtId="0" fontId="22" fillId="0" borderId="0" xfId="59" applyFont="1" applyAlignment="1">
      <alignment horizontal="center" vertical="center"/>
      <protection/>
    </xf>
    <xf numFmtId="0" fontId="5" fillId="6" borderId="33" xfId="0" applyFont="1" applyFill="1" applyBorder="1" applyAlignment="1">
      <alignment vertical="center"/>
    </xf>
    <xf numFmtId="0" fontId="6" fillId="6" borderId="33" xfId="0" applyFont="1" applyFill="1" applyBorder="1" applyAlignment="1">
      <alignment vertical="center"/>
    </xf>
    <xf numFmtId="0" fontId="6" fillId="6" borderId="34" xfId="0" applyFont="1" applyFill="1" applyBorder="1" applyAlignment="1">
      <alignment vertical="center"/>
    </xf>
    <xf numFmtId="0" fontId="5" fillId="6" borderId="35" xfId="0" applyFont="1" applyFill="1" applyBorder="1" applyAlignment="1">
      <alignment vertical="center"/>
    </xf>
    <xf numFmtId="0" fontId="6" fillId="6" borderId="35" xfId="0" applyFont="1" applyFill="1" applyBorder="1" applyAlignment="1">
      <alignment vertical="center"/>
    </xf>
    <xf numFmtId="0" fontId="8" fillId="6" borderId="35" xfId="0" applyFont="1" applyFill="1" applyBorder="1" applyAlignment="1">
      <alignment vertical="center"/>
    </xf>
    <xf numFmtId="0" fontId="8" fillId="6" borderId="34" xfId="0" applyFont="1" applyFill="1" applyBorder="1" applyAlignment="1">
      <alignment vertical="center"/>
    </xf>
    <xf numFmtId="0" fontId="4" fillId="6" borderId="36" xfId="0" applyFont="1" applyFill="1" applyBorder="1" applyAlignment="1">
      <alignment vertical="center"/>
    </xf>
    <xf numFmtId="0" fontId="4" fillId="6" borderId="37" xfId="0" applyFont="1" applyFill="1" applyBorder="1" applyAlignment="1">
      <alignment vertical="center"/>
    </xf>
    <xf numFmtId="0" fontId="87" fillId="6" borderId="38" xfId="0" applyFont="1" applyFill="1" applyBorder="1" applyAlignment="1">
      <alignment horizontal="left" vertical="center"/>
    </xf>
    <xf numFmtId="0" fontId="88" fillId="6" borderId="38" xfId="0" applyFont="1" applyFill="1" applyBorder="1" applyAlignment="1">
      <alignment vertical="center"/>
    </xf>
    <xf numFmtId="0" fontId="89" fillId="6" borderId="35" xfId="0" applyFont="1" applyFill="1" applyBorder="1" applyAlignment="1">
      <alignment vertical="center"/>
    </xf>
    <xf numFmtId="0" fontId="88" fillId="6" borderId="35" xfId="0" applyFont="1" applyFill="1" applyBorder="1" applyAlignment="1">
      <alignment vertical="center"/>
    </xf>
    <xf numFmtId="0" fontId="90" fillId="6" borderId="36" xfId="0" applyFont="1" applyFill="1" applyBorder="1" applyAlignment="1">
      <alignment vertical="center"/>
    </xf>
    <xf numFmtId="0" fontId="89" fillId="6" borderId="38" xfId="0" applyFont="1" applyFill="1" applyBorder="1" applyAlignment="1">
      <alignment horizontal="left" vertical="center"/>
    </xf>
    <xf numFmtId="0" fontId="90" fillId="6" borderId="39" xfId="0" applyFont="1" applyFill="1" applyBorder="1" applyAlignment="1">
      <alignment vertical="center"/>
    </xf>
    <xf numFmtId="0" fontId="5" fillId="6" borderId="34" xfId="0" applyFont="1" applyFill="1" applyBorder="1" applyAlignment="1">
      <alignment vertical="center"/>
    </xf>
    <xf numFmtId="0" fontId="88" fillId="6" borderId="40" xfId="0" applyFont="1" applyFill="1" applyBorder="1" applyAlignment="1">
      <alignment vertical="center"/>
    </xf>
    <xf numFmtId="0" fontId="91" fillId="0" borderId="0" xfId="0" applyFont="1" applyAlignment="1">
      <alignment vertical="center"/>
    </xf>
    <xf numFmtId="0" fontId="4" fillId="0" borderId="33" xfId="0" applyFont="1" applyBorder="1" applyAlignment="1" applyProtection="1">
      <alignment vertical="center"/>
      <protection locked="0"/>
    </xf>
    <xf numFmtId="0" fontId="4" fillId="0" borderId="34" xfId="0" applyFont="1" applyBorder="1" applyAlignment="1" applyProtection="1">
      <alignment vertical="center"/>
      <protection locked="0"/>
    </xf>
    <xf numFmtId="0" fontId="90" fillId="0" borderId="40" xfId="0" applyFont="1" applyBorder="1" applyAlignment="1" applyProtection="1">
      <alignment vertical="center"/>
      <protection locked="0"/>
    </xf>
    <xf numFmtId="0" fontId="90" fillId="0" borderId="38" xfId="0" applyFont="1" applyBorder="1" applyAlignment="1" applyProtection="1">
      <alignment vertical="center"/>
      <protection locked="0"/>
    </xf>
    <xf numFmtId="0" fontId="4" fillId="0" borderId="35" xfId="0" applyFont="1" applyBorder="1" applyAlignment="1" applyProtection="1">
      <alignment vertical="center"/>
      <protection locked="0"/>
    </xf>
    <xf numFmtId="0" fontId="4" fillId="0" borderId="41" xfId="0" applyFont="1" applyBorder="1" applyAlignment="1" applyProtection="1">
      <alignment vertical="center"/>
      <protection locked="0"/>
    </xf>
    <xf numFmtId="0" fontId="4" fillId="0" borderId="37" xfId="0" applyFont="1" applyBorder="1" applyAlignment="1" applyProtection="1">
      <alignment vertical="center"/>
      <protection locked="0"/>
    </xf>
    <xf numFmtId="0" fontId="90" fillId="0" borderId="42" xfId="0" applyFont="1" applyBorder="1" applyAlignment="1" applyProtection="1">
      <alignment vertical="center"/>
      <protection locked="0"/>
    </xf>
    <xf numFmtId="0" fontId="90" fillId="0" borderId="39" xfId="0" applyFont="1" applyBorder="1" applyAlignment="1" applyProtection="1">
      <alignment vertical="center"/>
      <protection locked="0"/>
    </xf>
    <xf numFmtId="0" fontId="4" fillId="0" borderId="36" xfId="0" applyFont="1" applyBorder="1" applyAlignment="1" applyProtection="1">
      <alignment vertical="center"/>
      <protection locked="0"/>
    </xf>
    <xf numFmtId="0" fontId="23" fillId="6" borderId="19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 wrapText="1"/>
    </xf>
    <xf numFmtId="0" fontId="23" fillId="6" borderId="2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8" fillId="6" borderId="43" xfId="0" applyFont="1" applyFill="1" applyBorder="1" applyAlignment="1">
      <alignment horizontal="center" vertical="center" wrapText="1"/>
    </xf>
    <xf numFmtId="0" fontId="18" fillId="6" borderId="44" xfId="0" applyFont="1" applyFill="1" applyBorder="1" applyAlignment="1">
      <alignment horizontal="center" vertical="center" wrapText="1"/>
    </xf>
    <xf numFmtId="0" fontId="18" fillId="6" borderId="44" xfId="0" applyFont="1" applyFill="1" applyBorder="1" applyAlignment="1">
      <alignment horizontal="center" vertical="center"/>
    </xf>
    <xf numFmtId="0" fontId="21" fillId="6" borderId="45" xfId="0" applyFont="1" applyFill="1" applyBorder="1" applyAlignment="1">
      <alignment horizontal="center" vertical="center" wrapText="1"/>
    </xf>
    <xf numFmtId="0" fontId="21" fillId="6" borderId="18" xfId="0" applyFont="1" applyFill="1" applyBorder="1" applyAlignment="1">
      <alignment horizontal="center" vertical="center" wrapText="1"/>
    </xf>
    <xf numFmtId="0" fontId="21" fillId="6" borderId="46" xfId="0" applyFont="1" applyFill="1" applyBorder="1" applyAlignment="1">
      <alignment horizontal="center" vertical="center" wrapText="1"/>
    </xf>
    <xf numFmtId="0" fontId="92" fillId="6" borderId="47" xfId="0" applyFont="1" applyFill="1" applyBorder="1" applyAlignment="1">
      <alignment horizontal="center" vertical="center"/>
    </xf>
    <xf numFmtId="0" fontId="92" fillId="6" borderId="47" xfId="0" applyFont="1" applyFill="1" applyBorder="1" applyAlignment="1">
      <alignment vertical="center"/>
    </xf>
    <xf numFmtId="0" fontId="92" fillId="6" borderId="48" xfId="0" applyFont="1" applyFill="1" applyBorder="1" applyAlignment="1">
      <alignment horizontal="center" vertical="center"/>
    </xf>
    <xf numFmtId="0" fontId="92" fillId="6" borderId="48" xfId="0" applyFont="1" applyFill="1" applyBorder="1" applyAlignment="1">
      <alignment vertical="center"/>
    </xf>
    <xf numFmtId="0" fontId="93" fillId="6" borderId="47" xfId="0" applyFont="1" applyFill="1" applyBorder="1" applyAlignment="1">
      <alignment horizontal="center" vertical="center"/>
    </xf>
    <xf numFmtId="0" fontId="93" fillId="6" borderId="47" xfId="0" applyFont="1" applyFill="1" applyBorder="1" applyAlignment="1">
      <alignment vertical="center"/>
    </xf>
    <xf numFmtId="0" fontId="93" fillId="6" borderId="49" xfId="0" applyFont="1" applyFill="1" applyBorder="1" applyAlignment="1">
      <alignment horizontal="center" vertical="center"/>
    </xf>
    <xf numFmtId="0" fontId="93" fillId="6" borderId="49" xfId="0" applyFont="1" applyFill="1" applyBorder="1" applyAlignment="1">
      <alignment vertical="center"/>
    </xf>
    <xf numFmtId="0" fontId="17" fillId="6" borderId="50" xfId="0" applyFont="1" applyFill="1" applyBorder="1" applyAlignment="1">
      <alignment horizontal="center" vertical="center"/>
    </xf>
    <xf numFmtId="0" fontId="17" fillId="6" borderId="50" xfId="0" applyFont="1" applyFill="1" applyBorder="1" applyAlignment="1">
      <alignment vertical="center"/>
    </xf>
    <xf numFmtId="0" fontId="17" fillId="6" borderId="48" xfId="0" applyFont="1" applyFill="1" applyBorder="1" applyAlignment="1">
      <alignment horizontal="center" vertical="center"/>
    </xf>
    <xf numFmtId="0" fontId="17" fillId="6" borderId="48" xfId="0" applyFont="1" applyFill="1" applyBorder="1" applyAlignment="1">
      <alignment vertical="center"/>
    </xf>
    <xf numFmtId="0" fontId="17" fillId="6" borderId="47" xfId="0" applyFont="1" applyFill="1" applyBorder="1" applyAlignment="1">
      <alignment horizontal="center" vertical="center"/>
    </xf>
    <xf numFmtId="0" fontId="17" fillId="6" borderId="47" xfId="0" applyFont="1" applyFill="1" applyBorder="1" applyAlignment="1">
      <alignment vertical="center"/>
    </xf>
    <xf numFmtId="0" fontId="17" fillId="6" borderId="49" xfId="0" applyFont="1" applyFill="1" applyBorder="1" applyAlignment="1">
      <alignment horizontal="center" vertical="center"/>
    </xf>
    <xf numFmtId="0" fontId="17" fillId="6" borderId="49" xfId="0" applyFont="1" applyFill="1" applyBorder="1" applyAlignment="1">
      <alignment vertical="center"/>
    </xf>
    <xf numFmtId="0" fontId="2" fillId="6" borderId="0" xfId="0" applyFont="1" applyFill="1" applyAlignment="1">
      <alignment horizontal="left" vertical="center"/>
    </xf>
    <xf numFmtId="0" fontId="2" fillId="6" borderId="17" xfId="0" applyFont="1" applyFill="1" applyBorder="1" applyAlignment="1">
      <alignment horizontal="left" vertical="center"/>
    </xf>
    <xf numFmtId="0" fontId="2" fillId="6" borderId="18" xfId="0" applyFont="1" applyFill="1" applyBorder="1" applyAlignment="1">
      <alignment horizontal="left" vertical="center"/>
    </xf>
    <xf numFmtId="0" fontId="2" fillId="6" borderId="19" xfId="0" applyFont="1" applyFill="1" applyBorder="1" applyAlignment="1">
      <alignment vertical="center"/>
    </xf>
    <xf numFmtId="0" fontId="3" fillId="6" borderId="20" xfId="0" applyFont="1" applyFill="1" applyBorder="1" applyAlignment="1">
      <alignment vertical="center"/>
    </xf>
    <xf numFmtId="0" fontId="94" fillId="0" borderId="28" xfId="0" applyFont="1" applyBorder="1" applyAlignment="1" applyProtection="1">
      <alignment horizontal="center" vertical="center" wrapText="1"/>
      <protection locked="0"/>
    </xf>
    <xf numFmtId="0" fontId="94" fillId="0" borderId="12" xfId="0" applyFont="1" applyBorder="1" applyAlignment="1" applyProtection="1">
      <alignment horizontal="center" vertical="center"/>
      <protection locked="0"/>
    </xf>
    <xf numFmtId="0" fontId="94" fillId="0" borderId="12" xfId="0" applyFont="1" applyBorder="1" applyAlignment="1" applyProtection="1">
      <alignment horizontal="center" vertical="center" wrapText="1"/>
      <protection locked="0"/>
    </xf>
    <xf numFmtId="0" fontId="18" fillId="0" borderId="47" xfId="0" applyFont="1" applyBorder="1" applyAlignment="1" applyProtection="1">
      <alignment horizontal="center" vertical="center"/>
      <protection locked="0"/>
    </xf>
    <xf numFmtId="0" fontId="94" fillId="0" borderId="51" xfId="0" applyFont="1" applyBorder="1" applyAlignment="1" applyProtection="1">
      <alignment horizontal="center" vertical="center" wrapText="1"/>
      <protection locked="0"/>
    </xf>
    <xf numFmtId="0" fontId="94" fillId="0" borderId="26" xfId="0" applyFont="1" applyBorder="1" applyAlignment="1" applyProtection="1">
      <alignment horizontal="center" vertical="center"/>
      <protection locked="0"/>
    </xf>
    <xf numFmtId="0" fontId="94" fillId="0" borderId="26" xfId="0" applyFont="1" applyBorder="1" applyAlignment="1" applyProtection="1">
      <alignment horizontal="center" vertical="center" wrapText="1"/>
      <protection locked="0"/>
    </xf>
    <xf numFmtId="0" fontId="18" fillId="0" borderId="48" xfId="0" applyFont="1" applyBorder="1" applyAlignment="1" applyProtection="1">
      <alignment horizontal="center" vertical="center"/>
      <protection locked="0"/>
    </xf>
    <xf numFmtId="0" fontId="95" fillId="0" borderId="28" xfId="0" applyFont="1" applyBorder="1" applyAlignment="1" applyProtection="1">
      <alignment vertical="center"/>
      <protection locked="0"/>
    </xf>
    <xf numFmtId="0" fontId="95" fillId="0" borderId="12" xfId="0" applyFont="1" applyBorder="1" applyAlignment="1" applyProtection="1">
      <alignment vertical="center"/>
      <protection locked="0"/>
    </xf>
    <xf numFmtId="0" fontId="18" fillId="0" borderId="47" xfId="0" applyFont="1" applyBorder="1" applyAlignment="1" applyProtection="1">
      <alignment vertical="center"/>
      <protection locked="0"/>
    </xf>
    <xf numFmtId="0" fontId="95" fillId="0" borderId="29" xfId="0" applyFont="1" applyBorder="1" applyAlignment="1" applyProtection="1">
      <alignment vertical="center"/>
      <protection locked="0"/>
    </xf>
    <xf numFmtId="0" fontId="95" fillId="0" borderId="13" xfId="0" applyFont="1" applyBorder="1" applyAlignment="1" applyProtection="1">
      <alignment vertical="center"/>
      <protection locked="0"/>
    </xf>
    <xf numFmtId="0" fontId="18" fillId="0" borderId="49" xfId="0" applyFont="1" applyBorder="1" applyAlignment="1" applyProtection="1">
      <alignment vertical="center"/>
      <protection locked="0"/>
    </xf>
    <xf numFmtId="0" fontId="18" fillId="0" borderId="52" xfId="0" applyFont="1" applyBorder="1" applyAlignment="1" applyProtection="1">
      <alignment vertical="center"/>
      <protection locked="0"/>
    </xf>
    <xf numFmtId="0" fontId="18" fillId="0" borderId="50" xfId="0" applyFont="1" applyBorder="1" applyAlignment="1" applyProtection="1">
      <alignment vertical="center"/>
      <protection locked="0"/>
    </xf>
    <xf numFmtId="0" fontId="18" fillId="0" borderId="51" xfId="0" applyFont="1" applyBorder="1" applyAlignment="1" applyProtection="1">
      <alignment vertical="center"/>
      <protection locked="0"/>
    </xf>
    <xf numFmtId="0" fontId="18" fillId="0" borderId="48" xfId="0" applyFont="1" applyBorder="1" applyAlignment="1" applyProtection="1">
      <alignment vertical="center"/>
      <protection locked="0"/>
    </xf>
    <xf numFmtId="0" fontId="18" fillId="0" borderId="29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82" fillId="33" borderId="53" xfId="60" applyFont="1" applyFill="1" applyBorder="1" applyAlignment="1" applyProtection="1">
      <alignment horizontal="center" vertical="center"/>
      <protection locked="0"/>
    </xf>
    <xf numFmtId="0" fontId="82" fillId="33" borderId="49" xfId="60" applyFont="1" applyFill="1" applyBorder="1" applyAlignment="1" applyProtection="1">
      <alignment horizontal="center" vertical="center"/>
      <protection locked="0"/>
    </xf>
    <xf numFmtId="0" fontId="83" fillId="34" borderId="47" xfId="60" applyFont="1" applyFill="1" applyBorder="1" applyAlignment="1">
      <alignment horizontal="center" vertical="center"/>
      <protection/>
    </xf>
    <xf numFmtId="0" fontId="83" fillId="34" borderId="53" xfId="60" applyFont="1" applyFill="1" applyBorder="1" applyAlignment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5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178" fontId="2" fillId="0" borderId="17" xfId="0" applyNumberFormat="1" applyFont="1" applyBorder="1" applyAlignment="1">
      <alignment horizontal="left" vertical="center"/>
    </xf>
    <xf numFmtId="178" fontId="3" fillId="0" borderId="17" xfId="0" applyNumberFormat="1" applyFont="1" applyBorder="1" applyAlignment="1" quotePrefix="1">
      <alignment horizontal="center" vertical="center"/>
    </xf>
    <xf numFmtId="178" fontId="3" fillId="0" borderId="24" xfId="0" applyNumberFormat="1" applyFont="1" applyBorder="1" applyAlignment="1" quotePrefix="1">
      <alignment horizontal="center" vertical="center"/>
    </xf>
    <xf numFmtId="0" fontId="18" fillId="34" borderId="14" xfId="0" applyFont="1" applyFill="1" applyBorder="1" applyAlignment="1" applyProtection="1">
      <alignment vertical="center"/>
      <protection locked="0"/>
    </xf>
    <xf numFmtId="0" fontId="18" fillId="34" borderId="23" xfId="0" applyFont="1" applyFill="1" applyBorder="1" applyAlignment="1" applyProtection="1">
      <alignment vertical="center"/>
      <protection locked="0"/>
    </xf>
    <xf numFmtId="0" fontId="18" fillId="34" borderId="11" xfId="0" applyFont="1" applyFill="1" applyBorder="1" applyAlignment="1" applyProtection="1">
      <alignment vertical="center"/>
      <protection locked="0"/>
    </xf>
    <xf numFmtId="0" fontId="18" fillId="34" borderId="27" xfId="0" applyFont="1" applyFill="1" applyBorder="1" applyAlignment="1" applyProtection="1">
      <alignment vertical="center"/>
      <protection locked="0"/>
    </xf>
    <xf numFmtId="0" fontId="96" fillId="6" borderId="40" xfId="0" applyFont="1" applyFill="1" applyBorder="1" applyAlignment="1">
      <alignment vertical="center"/>
    </xf>
    <xf numFmtId="0" fontId="82" fillId="0" borderId="22" xfId="60" applyFont="1" applyBorder="1">
      <alignment/>
      <protection/>
    </xf>
    <xf numFmtId="0" fontId="82" fillId="0" borderId="0" xfId="60" applyFont="1" applyBorder="1">
      <alignment/>
      <protection/>
    </xf>
    <xf numFmtId="0" fontId="18" fillId="0" borderId="0" xfId="60" applyFont="1" applyBorder="1">
      <alignment/>
      <protection/>
    </xf>
    <xf numFmtId="0" fontId="82" fillId="0" borderId="23" xfId="60" applyFont="1" applyBorder="1">
      <alignment/>
      <protection/>
    </xf>
    <xf numFmtId="0" fontId="83" fillId="0" borderId="0" xfId="61" applyFont="1" applyAlignment="1">
      <alignment horizontal="center"/>
      <protection/>
    </xf>
    <xf numFmtId="0" fontId="83" fillId="0" borderId="30" xfId="61" applyFont="1" applyBorder="1" applyAlignment="1">
      <alignment horizontal="center" vertical="center" wrapText="1"/>
      <protection/>
    </xf>
    <xf numFmtId="0" fontId="83" fillId="0" borderId="31" xfId="61" applyFont="1" applyBorder="1" applyAlignment="1">
      <alignment horizontal="center" vertical="center" wrapText="1"/>
      <protection/>
    </xf>
    <xf numFmtId="0" fontId="82" fillId="0" borderId="55" xfId="61" applyFont="1" applyBorder="1">
      <alignment/>
      <protection/>
    </xf>
    <xf numFmtId="0" fontId="82" fillId="0" borderId="52" xfId="61" applyFont="1" applyBorder="1">
      <alignment/>
      <protection/>
    </xf>
    <xf numFmtId="0" fontId="82" fillId="0" borderId="56" xfId="61" applyFont="1" applyBorder="1">
      <alignment/>
      <protection/>
    </xf>
    <xf numFmtId="0" fontId="82" fillId="0" borderId="32" xfId="61" applyFont="1" applyBorder="1">
      <alignment/>
      <protection/>
    </xf>
    <xf numFmtId="0" fontId="82" fillId="0" borderId="57" xfId="61" applyFont="1" applyBorder="1">
      <alignment/>
      <protection/>
    </xf>
    <xf numFmtId="0" fontId="82" fillId="0" borderId="29" xfId="61" applyFont="1" applyBorder="1">
      <alignment/>
      <protection/>
    </xf>
    <xf numFmtId="0" fontId="17" fillId="0" borderId="0" xfId="59" applyFont="1" applyAlignment="1">
      <alignment horizontal="center" vertical="center"/>
      <protection/>
    </xf>
    <xf numFmtId="0" fontId="3" fillId="0" borderId="0" xfId="63" applyFont="1" applyAlignment="1" applyProtection="1">
      <alignment vertical="center"/>
      <protection/>
    </xf>
    <xf numFmtId="0" fontId="2" fillId="0" borderId="0" xfId="63" applyFont="1" applyAlignment="1" applyProtection="1">
      <alignment vertical="center"/>
      <protection/>
    </xf>
    <xf numFmtId="0" fontId="2" fillId="0" borderId="0" xfId="63" applyFont="1" applyAlignment="1" applyProtection="1">
      <alignment horizontal="center" vertical="center"/>
      <protection/>
    </xf>
    <xf numFmtId="0" fontId="3" fillId="0" borderId="0" xfId="63" applyFont="1" applyAlignment="1" applyProtection="1">
      <alignment horizontal="center" vertical="center"/>
      <protection/>
    </xf>
    <xf numFmtId="0" fontId="4" fillId="6" borderId="51" xfId="63" applyFont="1" applyFill="1" applyBorder="1" applyAlignment="1" applyProtection="1">
      <alignment horizontal="center" vertical="center" wrapText="1"/>
      <protection/>
    </xf>
    <xf numFmtId="0" fontId="4" fillId="6" borderId="26" xfId="63" applyFont="1" applyFill="1" applyBorder="1" applyAlignment="1" applyProtection="1">
      <alignment horizontal="center" vertical="center" wrapText="1"/>
      <protection/>
    </xf>
    <xf numFmtId="0" fontId="4" fillId="6" borderId="26" xfId="63" applyFont="1" applyFill="1" applyBorder="1" applyAlignment="1" applyProtection="1">
      <alignment horizontal="center" vertical="center"/>
      <protection/>
    </xf>
    <xf numFmtId="0" fontId="4" fillId="6" borderId="58" xfId="63" applyFont="1" applyFill="1" applyBorder="1" applyAlignment="1" applyProtection="1">
      <alignment horizontal="center" vertical="center" wrapText="1"/>
      <protection/>
    </xf>
    <xf numFmtId="0" fontId="4" fillId="6" borderId="59" xfId="63" applyFont="1" applyFill="1" applyBorder="1" applyAlignment="1" applyProtection="1">
      <alignment horizontal="center" vertical="center"/>
      <protection/>
    </xf>
    <xf numFmtId="0" fontId="4" fillId="6" borderId="27" xfId="63" applyFont="1" applyFill="1" applyBorder="1" applyAlignment="1" applyProtection="1">
      <alignment horizontal="center" vertical="center" wrapText="1"/>
      <protection/>
    </xf>
    <xf numFmtId="0" fontId="4" fillId="6" borderId="51" xfId="63" applyFont="1" applyFill="1" applyBorder="1" applyAlignment="1" applyProtection="1">
      <alignment vertical="center" wrapText="1"/>
      <protection/>
    </xf>
    <xf numFmtId="0" fontId="4" fillId="6" borderId="59" xfId="63" applyFont="1" applyFill="1" applyBorder="1" applyAlignment="1" applyProtection="1">
      <alignment horizontal="center" vertical="center" wrapText="1"/>
      <protection/>
    </xf>
    <xf numFmtId="0" fontId="20" fillId="6" borderId="54" xfId="63" applyFont="1" applyFill="1" applyBorder="1" applyAlignment="1" applyProtection="1">
      <alignment horizontal="center" vertical="center"/>
      <protection/>
    </xf>
    <xf numFmtId="0" fontId="23" fillId="6" borderId="18" xfId="63" applyFont="1" applyFill="1" applyBorder="1" applyAlignment="1" applyProtection="1">
      <alignment horizontal="center" vertical="center"/>
      <protection/>
    </xf>
    <xf numFmtId="0" fontId="23" fillId="6" borderId="20" xfId="63" applyFont="1" applyFill="1" applyBorder="1" applyAlignment="1" applyProtection="1">
      <alignment horizontal="center" vertical="center"/>
      <protection/>
    </xf>
    <xf numFmtId="0" fontId="23" fillId="6" borderId="31" xfId="63" applyFont="1" applyFill="1" applyBorder="1" applyAlignment="1" applyProtection="1">
      <alignment horizontal="center" vertical="center"/>
      <protection/>
    </xf>
    <xf numFmtId="0" fontId="23" fillId="6" borderId="19" xfId="63" applyFont="1" applyFill="1" applyBorder="1" applyAlignment="1" applyProtection="1">
      <alignment horizontal="center" vertical="center"/>
      <protection/>
    </xf>
    <xf numFmtId="0" fontId="23" fillId="6" borderId="30" xfId="63" applyFont="1" applyFill="1" applyBorder="1" applyAlignment="1" applyProtection="1">
      <alignment horizontal="center" vertical="center"/>
      <protection/>
    </xf>
    <xf numFmtId="0" fontId="23" fillId="0" borderId="0" xfId="63" applyFont="1" applyAlignment="1" applyProtection="1">
      <alignment vertical="center"/>
      <protection/>
    </xf>
    <xf numFmtId="0" fontId="5" fillId="6" borderId="60" xfId="63" applyFont="1" applyFill="1" applyBorder="1" applyAlignment="1" applyProtection="1" quotePrefix="1">
      <alignment horizontal="left" vertical="center"/>
      <protection/>
    </xf>
    <xf numFmtId="0" fontId="2" fillId="6" borderId="21" xfId="63" applyFont="1" applyFill="1" applyBorder="1" applyAlignment="1" applyProtection="1">
      <alignment horizontal="center" vertical="center"/>
      <protection/>
    </xf>
    <xf numFmtId="0" fontId="97" fillId="0" borderId="23" xfId="63" applyFont="1" applyBorder="1" applyAlignment="1" applyProtection="1">
      <alignment horizontal="center" vertical="center"/>
      <protection locked="0"/>
    </xf>
    <xf numFmtId="0" fontId="3" fillId="0" borderId="52" xfId="63" applyFont="1" applyBorder="1" applyAlignment="1" applyProtection="1">
      <alignment horizontal="center" vertical="center"/>
      <protection locked="0"/>
    </xf>
    <xf numFmtId="0" fontId="3" fillId="0" borderId="22" xfId="63" applyFont="1" applyBorder="1" applyAlignment="1" applyProtection="1">
      <alignment horizontal="center" vertical="center"/>
      <protection locked="0"/>
    </xf>
    <xf numFmtId="0" fontId="3" fillId="0" borderId="55" xfId="63" applyFont="1" applyBorder="1" applyAlignment="1" applyProtection="1">
      <alignment horizontal="center" vertical="center"/>
      <protection locked="0"/>
    </xf>
    <xf numFmtId="0" fontId="3" fillId="0" borderId="21" xfId="63" applyFont="1" applyBorder="1" applyAlignment="1" applyProtection="1">
      <alignment horizontal="center" vertical="center"/>
      <protection locked="0"/>
    </xf>
    <xf numFmtId="0" fontId="3" fillId="0" borderId="23" xfId="63" applyFont="1" applyBorder="1" applyAlignment="1" applyProtection="1">
      <alignment horizontal="center" vertical="center"/>
      <protection locked="0"/>
    </xf>
    <xf numFmtId="0" fontId="3" fillId="0" borderId="52" xfId="63" applyFont="1" applyBorder="1" applyAlignment="1" applyProtection="1">
      <alignment vertical="center"/>
      <protection locked="0"/>
    </xf>
    <xf numFmtId="0" fontId="3" fillId="0" borderId="22" xfId="63" applyFont="1" applyBorder="1" applyAlignment="1" applyProtection="1">
      <alignment vertical="center"/>
      <protection locked="0"/>
    </xf>
    <xf numFmtId="0" fontId="3" fillId="0" borderId="55" xfId="63" applyFont="1" applyBorder="1" applyAlignment="1" applyProtection="1">
      <alignment vertical="center"/>
      <protection locked="0"/>
    </xf>
    <xf numFmtId="0" fontId="3" fillId="0" borderId="21" xfId="63" applyFont="1" applyBorder="1" applyAlignment="1" applyProtection="1">
      <alignment vertical="center"/>
      <protection locked="0"/>
    </xf>
    <xf numFmtId="0" fontId="3" fillId="0" borderId="23" xfId="63" applyFont="1" applyBorder="1" applyAlignment="1" applyProtection="1">
      <alignment vertical="center"/>
      <protection locked="0"/>
    </xf>
    <xf numFmtId="0" fontId="5" fillId="6" borderId="61" xfId="63" applyFont="1" applyFill="1" applyBorder="1" applyAlignment="1" applyProtection="1" quotePrefix="1">
      <alignment horizontal="left" vertical="center"/>
      <protection/>
    </xf>
    <xf numFmtId="0" fontId="2" fillId="6" borderId="59" xfId="63" applyFont="1" applyFill="1" applyBorder="1" applyAlignment="1" applyProtection="1">
      <alignment horizontal="center" vertical="center"/>
      <protection/>
    </xf>
    <xf numFmtId="0" fontId="97" fillId="0" borderId="27" xfId="63" applyFont="1" applyBorder="1" applyAlignment="1" applyProtection="1">
      <alignment horizontal="center" vertical="center"/>
      <protection locked="0"/>
    </xf>
    <xf numFmtId="0" fontId="3" fillId="0" borderId="51" xfId="63" applyFont="1" applyBorder="1" applyAlignment="1" applyProtection="1">
      <alignment horizontal="center" vertical="center"/>
      <protection locked="0"/>
    </xf>
    <xf numFmtId="0" fontId="3" fillId="0" borderId="26" xfId="63" applyFont="1" applyBorder="1" applyAlignment="1" applyProtection="1">
      <alignment horizontal="center" vertical="center"/>
      <protection locked="0"/>
    </xf>
    <xf numFmtId="0" fontId="3" fillId="0" borderId="58" xfId="63" applyFont="1" applyBorder="1" applyAlignment="1" applyProtection="1">
      <alignment horizontal="center" vertical="center"/>
      <protection locked="0"/>
    </xf>
    <xf numFmtId="0" fontId="3" fillId="0" borderId="59" xfId="63" applyFont="1" applyBorder="1" applyAlignment="1" applyProtection="1">
      <alignment horizontal="center" vertical="center"/>
      <protection locked="0"/>
    </xf>
    <xf numFmtId="0" fontId="3" fillId="0" borderId="27" xfId="63" applyFont="1" applyBorder="1" applyAlignment="1" applyProtection="1">
      <alignment horizontal="center" vertical="center"/>
      <protection locked="0"/>
    </xf>
    <xf numFmtId="0" fontId="3" fillId="0" borderId="51" xfId="63" applyFont="1" applyBorder="1" applyAlignment="1" applyProtection="1">
      <alignment vertical="center"/>
      <protection locked="0"/>
    </xf>
    <xf numFmtId="0" fontId="3" fillId="0" borderId="26" xfId="63" applyFont="1" applyBorder="1" applyAlignment="1" applyProtection="1">
      <alignment vertical="center"/>
      <protection locked="0"/>
    </xf>
    <xf numFmtId="0" fontId="3" fillId="0" borderId="58" xfId="63" applyFont="1" applyBorder="1" applyAlignment="1" applyProtection="1">
      <alignment vertical="center"/>
      <protection locked="0"/>
    </xf>
    <xf numFmtId="0" fontId="3" fillId="0" borderId="59" xfId="63" applyFont="1" applyBorder="1" applyAlignment="1" applyProtection="1">
      <alignment vertical="center"/>
      <protection locked="0"/>
    </xf>
    <xf numFmtId="0" fontId="3" fillId="0" borderId="27" xfId="63" applyFont="1" applyBorder="1" applyAlignment="1" applyProtection="1">
      <alignment vertical="center"/>
      <protection locked="0"/>
    </xf>
    <xf numFmtId="0" fontId="98" fillId="6" borderId="62" xfId="63" applyFont="1" applyFill="1" applyBorder="1" applyAlignment="1" applyProtection="1">
      <alignment horizontal="left" vertical="center"/>
      <protection/>
    </xf>
    <xf numFmtId="0" fontId="99" fillId="6" borderId="16" xfId="63" applyFont="1" applyFill="1" applyBorder="1" applyAlignment="1" applyProtection="1">
      <alignment horizontal="center" vertical="center"/>
      <protection/>
    </xf>
    <xf numFmtId="0" fontId="99" fillId="6" borderId="10" xfId="63" applyFont="1" applyFill="1" applyBorder="1" applyAlignment="1" applyProtection="1">
      <alignment horizontal="center" vertical="center"/>
      <protection/>
    </xf>
    <xf numFmtId="0" fontId="99" fillId="6" borderId="28" xfId="63" applyFont="1" applyFill="1" applyBorder="1" applyAlignment="1" applyProtection="1">
      <alignment horizontal="center" vertical="center"/>
      <protection/>
    </xf>
    <xf numFmtId="0" fontId="99" fillId="6" borderId="12" xfId="63" applyFont="1" applyFill="1" applyBorder="1" applyAlignment="1" applyProtection="1">
      <alignment horizontal="center" vertical="center"/>
      <protection/>
    </xf>
    <xf numFmtId="0" fontId="99" fillId="6" borderId="63" xfId="63" applyFont="1" applyFill="1" applyBorder="1" applyAlignment="1" applyProtection="1">
      <alignment horizontal="center" vertical="center"/>
      <protection/>
    </xf>
    <xf numFmtId="0" fontId="98" fillId="6" borderId="64" xfId="63" applyFont="1" applyFill="1" applyBorder="1" applyAlignment="1" applyProtection="1">
      <alignment horizontal="left" vertical="center"/>
      <protection/>
    </xf>
    <xf numFmtId="0" fontId="99" fillId="6" borderId="24" xfId="63" applyFont="1" applyFill="1" applyBorder="1" applyAlignment="1" applyProtection="1">
      <alignment horizontal="center" vertical="center"/>
      <protection/>
    </xf>
    <xf numFmtId="0" fontId="99" fillId="6" borderId="11" xfId="63" applyFont="1" applyFill="1" applyBorder="1" applyAlignment="1" applyProtection="1">
      <alignment horizontal="center" vertical="center"/>
      <protection/>
    </xf>
    <xf numFmtId="0" fontId="100" fillId="0" borderId="29" xfId="63" applyFont="1" applyBorder="1" applyAlignment="1" applyProtection="1">
      <alignment horizontal="center" vertical="center"/>
      <protection locked="0"/>
    </xf>
    <xf numFmtId="0" fontId="100" fillId="0" borderId="13" xfId="63" applyFont="1" applyBorder="1" applyAlignment="1" applyProtection="1">
      <alignment horizontal="center" vertical="center"/>
      <protection locked="0"/>
    </xf>
    <xf numFmtId="0" fontId="100" fillId="0" borderId="57" xfId="63" applyFont="1" applyBorder="1" applyAlignment="1" applyProtection="1">
      <alignment horizontal="center" vertical="center"/>
      <protection locked="0"/>
    </xf>
    <xf numFmtId="0" fontId="100" fillId="0" borderId="24" xfId="63" applyFont="1" applyBorder="1" applyAlignment="1" applyProtection="1">
      <alignment horizontal="center" vertical="center"/>
      <protection locked="0"/>
    </xf>
    <xf numFmtId="0" fontId="100" fillId="0" borderId="11" xfId="63" applyFont="1" applyBorder="1" applyAlignment="1" applyProtection="1">
      <alignment horizontal="center" vertical="center"/>
      <protection locked="0"/>
    </xf>
    <xf numFmtId="0" fontId="100" fillId="0" borderId="29" xfId="63" applyFont="1" applyBorder="1" applyAlignment="1" applyProtection="1">
      <alignment vertical="center"/>
      <protection locked="0"/>
    </xf>
    <xf numFmtId="0" fontId="100" fillId="0" borderId="13" xfId="63" applyFont="1" applyBorder="1" applyAlignment="1" applyProtection="1">
      <alignment vertical="center"/>
      <protection locked="0"/>
    </xf>
    <xf numFmtId="0" fontId="100" fillId="0" borderId="57" xfId="63" applyFont="1" applyBorder="1" applyAlignment="1" applyProtection="1">
      <alignment vertical="center"/>
      <protection locked="0"/>
    </xf>
    <xf numFmtId="0" fontId="100" fillId="0" borderId="24" xfId="63" applyFont="1" applyBorder="1" applyAlignment="1" applyProtection="1">
      <alignment vertical="center"/>
      <protection locked="0"/>
    </xf>
    <xf numFmtId="0" fontId="100" fillId="0" borderId="11" xfId="63" applyFont="1" applyBorder="1" applyAlignment="1" applyProtection="1">
      <alignment vertical="center"/>
      <protection locked="0"/>
    </xf>
    <xf numFmtId="0" fontId="5" fillId="6" borderId="60" xfId="63" applyFont="1" applyFill="1" applyBorder="1" applyAlignment="1" applyProtection="1" quotePrefix="1">
      <alignment vertical="center"/>
      <protection/>
    </xf>
    <xf numFmtId="0" fontId="5" fillId="6" borderId="61" xfId="63" applyFont="1" applyFill="1" applyBorder="1" applyAlignment="1" applyProtection="1" quotePrefix="1">
      <alignment vertical="center"/>
      <protection/>
    </xf>
    <xf numFmtId="0" fontId="98" fillId="6" borderId="62" xfId="63" applyFont="1" applyFill="1" applyBorder="1" applyAlignment="1" applyProtection="1">
      <alignment vertical="center"/>
      <protection/>
    </xf>
    <xf numFmtId="0" fontId="99" fillId="6" borderId="10" xfId="63" applyFont="1" applyFill="1" applyBorder="1" applyAlignment="1" applyProtection="1">
      <alignment vertical="center"/>
      <protection/>
    </xf>
    <xf numFmtId="0" fontId="99" fillId="6" borderId="28" xfId="63" applyFont="1" applyFill="1" applyBorder="1" applyAlignment="1" applyProtection="1">
      <alignment vertical="center"/>
      <protection/>
    </xf>
    <xf numFmtId="0" fontId="99" fillId="6" borderId="12" xfId="63" applyFont="1" applyFill="1" applyBorder="1" applyAlignment="1" applyProtection="1">
      <alignment vertical="center"/>
      <protection/>
    </xf>
    <xf numFmtId="0" fontId="99" fillId="6" borderId="63" xfId="63" applyFont="1" applyFill="1" applyBorder="1" applyAlignment="1" applyProtection="1">
      <alignment vertical="center"/>
      <protection/>
    </xf>
    <xf numFmtId="0" fontId="99" fillId="6" borderId="16" xfId="63" applyFont="1" applyFill="1" applyBorder="1" applyAlignment="1" applyProtection="1">
      <alignment vertical="center"/>
      <protection/>
    </xf>
    <xf numFmtId="0" fontId="98" fillId="6" borderId="64" xfId="63" applyFont="1" applyFill="1" applyBorder="1" applyAlignment="1" applyProtection="1">
      <alignment vertical="center"/>
      <protection/>
    </xf>
    <xf numFmtId="0" fontId="99" fillId="6" borderId="11" xfId="63" applyFont="1" applyFill="1" applyBorder="1" applyAlignment="1" applyProtection="1">
      <alignment vertical="center"/>
      <protection/>
    </xf>
    <xf numFmtId="0" fontId="97" fillId="0" borderId="13" xfId="63" applyFont="1" applyBorder="1" applyAlignment="1" applyProtection="1">
      <alignment vertical="center"/>
      <protection locked="0"/>
    </xf>
    <xf numFmtId="0" fontId="97" fillId="0" borderId="23" xfId="63" applyFont="1" applyBorder="1" applyAlignment="1" applyProtection="1">
      <alignment vertical="center"/>
      <protection locked="0"/>
    </xf>
    <xf numFmtId="0" fontId="2" fillId="0" borderId="21" xfId="63" applyFont="1" applyBorder="1" applyAlignment="1" applyProtection="1">
      <alignment vertical="center"/>
      <protection locked="0"/>
    </xf>
    <xf numFmtId="0" fontId="5" fillId="6" borderId="65" xfId="63" applyFont="1" applyFill="1" applyBorder="1" applyAlignment="1" applyProtection="1" quotePrefix="1">
      <alignment vertical="center"/>
      <protection/>
    </xf>
    <xf numFmtId="0" fontId="2" fillId="6" borderId="17" xfId="63" applyFont="1" applyFill="1" applyBorder="1" applyAlignment="1" applyProtection="1">
      <alignment horizontal="center" vertical="center"/>
      <protection/>
    </xf>
    <xf numFmtId="0" fontId="97" fillId="0" borderId="14" xfId="63" applyFont="1" applyBorder="1" applyAlignment="1" applyProtection="1">
      <alignment vertical="center"/>
      <protection locked="0"/>
    </xf>
    <xf numFmtId="0" fontId="3" fillId="0" borderId="32" xfId="63" applyFont="1" applyBorder="1" applyAlignment="1" applyProtection="1">
      <alignment vertical="center"/>
      <protection locked="0"/>
    </xf>
    <xf numFmtId="0" fontId="3" fillId="0" borderId="15" xfId="63" applyFont="1" applyBorder="1" applyAlignment="1" applyProtection="1">
      <alignment vertical="center"/>
      <protection locked="0"/>
    </xf>
    <xf numFmtId="0" fontId="3" fillId="0" borderId="56" xfId="63" applyFont="1" applyBorder="1" applyAlignment="1" applyProtection="1">
      <alignment vertical="center"/>
      <protection locked="0"/>
    </xf>
    <xf numFmtId="0" fontId="3" fillId="0" borderId="17" xfId="63" applyFont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/>
      <protection locked="0"/>
    </xf>
    <xf numFmtId="0" fontId="2" fillId="0" borderId="17" xfId="63" applyFont="1" applyBorder="1" applyAlignment="1" applyProtection="1">
      <alignment vertical="center"/>
      <protection locked="0"/>
    </xf>
    <xf numFmtId="0" fontId="3" fillId="0" borderId="17" xfId="63" applyFont="1" applyBorder="1" applyAlignment="1" applyProtection="1">
      <alignment vertical="center" wrapText="1"/>
      <protection locked="0"/>
    </xf>
    <xf numFmtId="0" fontId="97" fillId="0" borderId="27" xfId="63" applyFont="1" applyBorder="1" applyAlignment="1" applyProtection="1">
      <alignment vertical="center"/>
      <protection locked="0"/>
    </xf>
    <xf numFmtId="0" fontId="3" fillId="0" borderId="59" xfId="63" applyFont="1" applyBorder="1" applyAlignment="1" applyProtection="1">
      <alignment vertical="center" wrapText="1"/>
      <protection locked="0"/>
    </xf>
    <xf numFmtId="0" fontId="2" fillId="0" borderId="26" xfId="63" applyFont="1" applyBorder="1" applyAlignment="1" applyProtection="1">
      <alignment vertical="center"/>
      <protection locked="0"/>
    </xf>
    <xf numFmtId="0" fontId="8" fillId="6" borderId="60" xfId="63" applyFont="1" applyFill="1" applyBorder="1" applyAlignment="1" applyProtection="1">
      <alignment vertical="center"/>
      <protection/>
    </xf>
    <xf numFmtId="0" fontId="2" fillId="6" borderId="23" xfId="63" applyFont="1" applyFill="1" applyBorder="1" applyAlignment="1" applyProtection="1">
      <alignment vertical="center"/>
      <protection/>
    </xf>
    <xf numFmtId="0" fontId="2" fillId="6" borderId="52" xfId="63" applyFont="1" applyFill="1" applyBorder="1" applyAlignment="1" applyProtection="1">
      <alignment vertical="center"/>
      <protection/>
    </xf>
    <xf numFmtId="0" fontId="2" fillId="6" borderId="22" xfId="63" applyFont="1" applyFill="1" applyBorder="1" applyAlignment="1" applyProtection="1">
      <alignment vertical="center"/>
      <protection/>
    </xf>
    <xf numFmtId="0" fontId="2" fillId="6" borderId="55" xfId="63" applyFont="1" applyFill="1" applyBorder="1" applyAlignment="1" applyProtection="1">
      <alignment vertical="center"/>
      <protection/>
    </xf>
    <xf numFmtId="0" fontId="2" fillId="6" borderId="21" xfId="63" applyFont="1" applyFill="1" applyBorder="1" applyAlignment="1" applyProtection="1">
      <alignment vertical="center"/>
      <protection/>
    </xf>
    <xf numFmtId="0" fontId="8" fillId="6" borderId="64" xfId="63" applyFont="1" applyFill="1" applyBorder="1" applyAlignment="1" applyProtection="1">
      <alignment vertical="center"/>
      <protection/>
    </xf>
    <xf numFmtId="0" fontId="2" fillId="6" borderId="24" xfId="63" applyFont="1" applyFill="1" applyBorder="1" applyAlignment="1" applyProtection="1">
      <alignment horizontal="center" vertical="center"/>
      <protection/>
    </xf>
    <xf numFmtId="0" fontId="2" fillId="6" borderId="11" xfId="63" applyFont="1" applyFill="1" applyBorder="1" applyAlignment="1" applyProtection="1">
      <alignment vertical="center"/>
      <protection/>
    </xf>
    <xf numFmtId="0" fontId="2" fillId="6" borderId="29" xfId="63" applyFont="1" applyFill="1" applyBorder="1" applyAlignment="1" applyProtection="1">
      <alignment vertical="center"/>
      <protection/>
    </xf>
    <xf numFmtId="0" fontId="2" fillId="6" borderId="13" xfId="63" applyFont="1" applyFill="1" applyBorder="1" applyAlignment="1" applyProtection="1">
      <alignment vertical="center"/>
      <protection/>
    </xf>
    <xf numFmtId="0" fontId="2" fillId="6" borderId="57" xfId="63" applyFont="1" applyFill="1" applyBorder="1" applyAlignment="1" applyProtection="1">
      <alignment vertical="center"/>
      <protection/>
    </xf>
    <xf numFmtId="0" fontId="2" fillId="6" borderId="24" xfId="63" applyFont="1" applyFill="1" applyBorder="1" applyAlignment="1" applyProtection="1">
      <alignment vertical="center"/>
      <protection/>
    </xf>
    <xf numFmtId="0" fontId="2" fillId="0" borderId="0" xfId="63" applyFont="1" applyBorder="1" applyAlignment="1" applyProtection="1">
      <alignment vertical="center"/>
      <protection/>
    </xf>
    <xf numFmtId="0" fontId="2" fillId="0" borderId="0" xfId="63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83" fillId="0" borderId="66" xfId="61" applyFont="1" applyBorder="1" applyAlignment="1">
      <alignment horizontal="center" vertical="center" wrapText="1"/>
      <protection/>
    </xf>
    <xf numFmtId="0" fontId="82" fillId="0" borderId="50" xfId="61" applyFont="1" applyBorder="1">
      <alignment/>
      <protection/>
    </xf>
    <xf numFmtId="0" fontId="82" fillId="0" borderId="53" xfId="61" applyFont="1" applyBorder="1">
      <alignment/>
      <protection/>
    </xf>
    <xf numFmtId="0" fontId="82" fillId="0" borderId="49" xfId="61" applyFont="1" applyBorder="1">
      <alignment/>
      <protection/>
    </xf>
    <xf numFmtId="0" fontId="2" fillId="0" borderId="0" xfId="63" applyFont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vertical="center"/>
      <protection/>
    </xf>
    <xf numFmtId="0" fontId="2" fillId="0" borderId="11" xfId="63" applyFont="1" applyBorder="1" applyAlignment="1" applyProtection="1">
      <alignment vertical="center"/>
      <protection/>
    </xf>
    <xf numFmtId="0" fontId="3" fillId="0" borderId="23" xfId="63" applyFont="1" applyBorder="1" applyAlignment="1" applyProtection="1">
      <alignment vertical="center"/>
      <protection/>
    </xf>
    <xf numFmtId="0" fontId="23" fillId="0" borderId="20" xfId="63" applyFont="1" applyBorder="1" applyAlignment="1" applyProtection="1">
      <alignment vertical="center"/>
      <protection/>
    </xf>
    <xf numFmtId="0" fontId="3" fillId="0" borderId="27" xfId="63" applyFont="1" applyBorder="1" applyAlignment="1" applyProtection="1">
      <alignment vertical="center"/>
      <protection/>
    </xf>
    <xf numFmtId="0" fontId="2" fillId="0" borderId="10" xfId="63" applyFont="1" applyBorder="1" applyAlignment="1" applyProtection="1">
      <alignment vertical="center"/>
      <protection/>
    </xf>
    <xf numFmtId="0" fontId="2" fillId="0" borderId="23" xfId="63" applyFont="1" applyBorder="1" applyAlignment="1" applyProtection="1">
      <alignment vertical="center"/>
      <protection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8" fillId="0" borderId="17" xfId="0" applyFont="1" applyBorder="1" applyAlignment="1">
      <alignment horizontal="left" vertical="center" wrapText="1"/>
    </xf>
    <xf numFmtId="0" fontId="18" fillId="0" borderId="59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7" fillId="6" borderId="16" xfId="0" applyFont="1" applyFill="1" applyBorder="1" applyAlignment="1">
      <alignment horizontal="left" vertical="center" wrapText="1"/>
    </xf>
    <xf numFmtId="0" fontId="17" fillId="6" borderId="24" xfId="0" applyFont="1" applyFill="1" applyBorder="1" applyAlignment="1">
      <alignment horizontal="left" vertical="center" wrapText="1"/>
    </xf>
    <xf numFmtId="0" fontId="18" fillId="6" borderId="63" xfId="0" applyFont="1" applyFill="1" applyBorder="1" applyAlignment="1">
      <alignment horizontal="center" vertical="center" wrapText="1"/>
    </xf>
    <xf numFmtId="0" fontId="18" fillId="6" borderId="57" xfId="0" applyFont="1" applyFill="1" applyBorder="1" applyAlignment="1">
      <alignment horizontal="center" vertical="center" wrapText="1"/>
    </xf>
    <xf numFmtId="0" fontId="17" fillId="6" borderId="24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0" fontId="17" fillId="6" borderId="11" xfId="0" applyFont="1" applyFill="1" applyBorder="1" applyAlignment="1">
      <alignment horizontal="center" vertical="center"/>
    </xf>
    <xf numFmtId="0" fontId="17" fillId="6" borderId="28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15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8" fillId="6" borderId="12" xfId="0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horizontal="center" vertical="center"/>
    </xf>
    <xf numFmtId="0" fontId="18" fillId="6" borderId="15" xfId="0" applyFont="1" applyFill="1" applyBorder="1" applyAlignment="1">
      <alignment horizontal="center" vertical="center"/>
    </xf>
    <xf numFmtId="0" fontId="18" fillId="6" borderId="14" xfId="0" applyFont="1" applyFill="1" applyBorder="1" applyAlignment="1">
      <alignment horizontal="center" vertical="center"/>
    </xf>
    <xf numFmtId="0" fontId="18" fillId="6" borderId="67" xfId="0" applyFont="1" applyFill="1" applyBorder="1" applyAlignment="1">
      <alignment horizontal="center" vertical="center" wrapText="1"/>
    </xf>
    <xf numFmtId="0" fontId="18" fillId="6" borderId="68" xfId="0" applyFont="1" applyFill="1" applyBorder="1" applyAlignment="1">
      <alignment horizontal="center" vertical="center" wrapText="1"/>
    </xf>
    <xf numFmtId="0" fontId="17" fillId="6" borderId="17" xfId="0" applyFont="1" applyFill="1" applyBorder="1" applyAlignment="1">
      <alignment horizontal="center" vertical="center" wrapText="1"/>
    </xf>
    <xf numFmtId="0" fontId="17" fillId="6" borderId="59" xfId="0" applyFont="1" applyFill="1" applyBorder="1" applyAlignment="1">
      <alignment horizontal="center" vertical="center" wrapText="1"/>
    </xf>
    <xf numFmtId="0" fontId="18" fillId="6" borderId="69" xfId="0" applyFont="1" applyFill="1" applyBorder="1" applyAlignment="1">
      <alignment horizontal="center" vertical="center" wrapText="1"/>
    </xf>
    <xf numFmtId="0" fontId="18" fillId="6" borderId="17" xfId="0" applyFont="1" applyFill="1" applyBorder="1" applyAlignment="1">
      <alignment horizontal="center" vertical="center"/>
    </xf>
    <xf numFmtId="0" fontId="18" fillId="6" borderId="24" xfId="0" applyFont="1" applyFill="1" applyBorder="1" applyAlignment="1">
      <alignment horizontal="center" vertical="center"/>
    </xf>
    <xf numFmtId="0" fontId="21" fillId="6" borderId="18" xfId="0" applyFont="1" applyFill="1" applyBorder="1" applyAlignment="1">
      <alignment horizontal="center" vertical="center"/>
    </xf>
    <xf numFmtId="0" fontId="21" fillId="6" borderId="19" xfId="0" applyFont="1" applyFill="1" applyBorder="1" applyAlignment="1">
      <alignment horizontal="center" vertical="center"/>
    </xf>
    <xf numFmtId="0" fontId="18" fillId="0" borderId="55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18" fillId="6" borderId="21" xfId="0" applyFont="1" applyFill="1" applyBorder="1" applyAlignment="1">
      <alignment horizontal="center" vertical="center"/>
    </xf>
    <xf numFmtId="0" fontId="18" fillId="6" borderId="59" xfId="0" applyFont="1" applyFill="1" applyBorder="1" applyAlignment="1">
      <alignment horizontal="center" vertical="center"/>
    </xf>
    <xf numFmtId="0" fontId="18" fillId="6" borderId="26" xfId="0" applyFont="1" applyFill="1" applyBorder="1" applyAlignment="1">
      <alignment horizontal="center" vertical="center"/>
    </xf>
    <xf numFmtId="0" fontId="18" fillId="6" borderId="27" xfId="0" applyFont="1" applyFill="1" applyBorder="1" applyAlignment="1">
      <alignment horizontal="center" vertical="center"/>
    </xf>
    <xf numFmtId="0" fontId="18" fillId="6" borderId="13" xfId="0" applyFont="1" applyFill="1" applyBorder="1" applyAlignment="1" applyProtection="1">
      <alignment horizontal="center" vertical="center"/>
      <protection locked="0"/>
    </xf>
    <xf numFmtId="0" fontId="18" fillId="6" borderId="11" xfId="0" applyFont="1" applyFill="1" applyBorder="1" applyAlignment="1" applyProtection="1">
      <alignment horizontal="center" vertical="center"/>
      <protection locked="0"/>
    </xf>
    <xf numFmtId="0" fontId="17" fillId="6" borderId="32" xfId="0" applyFont="1" applyFill="1" applyBorder="1" applyAlignment="1">
      <alignment horizontal="center" vertical="center" wrapText="1"/>
    </xf>
    <xf numFmtId="0" fontId="17" fillId="6" borderId="51" xfId="0" applyFont="1" applyFill="1" applyBorder="1" applyAlignment="1">
      <alignment horizontal="center" vertical="center" wrapText="1"/>
    </xf>
    <xf numFmtId="0" fontId="18" fillId="6" borderId="32" xfId="0" applyFont="1" applyFill="1" applyBorder="1" applyAlignment="1">
      <alignment horizontal="center" vertical="center"/>
    </xf>
    <xf numFmtId="0" fontId="18" fillId="6" borderId="29" xfId="0" applyFont="1" applyFill="1" applyBorder="1" applyAlignment="1">
      <alignment horizontal="center" vertical="center"/>
    </xf>
    <xf numFmtId="0" fontId="18" fillId="6" borderId="52" xfId="0" applyFont="1" applyFill="1" applyBorder="1" applyAlignment="1">
      <alignment horizontal="center" vertical="center"/>
    </xf>
    <xf numFmtId="0" fontId="18" fillId="6" borderId="5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63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17" fillId="6" borderId="16" xfId="0" applyFont="1" applyFill="1" applyBorder="1" applyAlignment="1">
      <alignment horizontal="center" vertical="center" wrapText="1"/>
    </xf>
    <xf numFmtId="0" fontId="17" fillId="6" borderId="26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left" vertical="center"/>
    </xf>
    <xf numFmtId="0" fontId="17" fillId="0" borderId="22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0" fontId="17" fillId="6" borderId="63" xfId="0" applyFont="1" applyFill="1" applyBorder="1" applyAlignment="1">
      <alignment horizontal="center" vertical="center" wrapText="1"/>
    </xf>
    <xf numFmtId="0" fontId="17" fillId="6" borderId="56" xfId="0" applyFont="1" applyFill="1" applyBorder="1" applyAlignment="1">
      <alignment horizontal="center" vertical="center" wrapText="1"/>
    </xf>
    <xf numFmtId="0" fontId="17" fillId="6" borderId="58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23" fillId="6" borderId="18" xfId="0" applyFont="1" applyFill="1" applyBorder="1" applyAlignment="1">
      <alignment horizontal="center" vertical="center"/>
    </xf>
    <xf numFmtId="0" fontId="23" fillId="6" borderId="19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101" fillId="6" borderId="70" xfId="0" applyFont="1" applyFill="1" applyBorder="1" applyAlignment="1">
      <alignment horizontal="center" vertical="center" wrapText="1"/>
    </xf>
    <xf numFmtId="0" fontId="101" fillId="6" borderId="71" xfId="0" applyFont="1" applyFill="1" applyBorder="1" applyAlignment="1">
      <alignment horizontal="center" vertical="center" wrapText="1"/>
    </xf>
    <xf numFmtId="0" fontId="101" fillId="6" borderId="72" xfId="0" applyFont="1" applyFill="1" applyBorder="1" applyAlignment="1">
      <alignment horizontal="center" vertical="center" wrapText="1"/>
    </xf>
    <xf numFmtId="0" fontId="102" fillId="6" borderId="73" xfId="0" applyFont="1" applyFill="1" applyBorder="1" applyAlignment="1">
      <alignment horizontal="center" vertical="center"/>
    </xf>
    <xf numFmtId="0" fontId="102" fillId="6" borderId="71" xfId="0" applyFont="1" applyFill="1" applyBorder="1" applyAlignment="1">
      <alignment horizontal="center" vertical="center"/>
    </xf>
    <xf numFmtId="0" fontId="102" fillId="6" borderId="74" xfId="0" applyFont="1" applyFill="1" applyBorder="1" applyAlignment="1">
      <alignment horizontal="center" vertical="center"/>
    </xf>
    <xf numFmtId="0" fontId="4" fillId="6" borderId="75" xfId="0" applyFont="1" applyFill="1" applyBorder="1" applyAlignment="1">
      <alignment horizontal="center" vertical="center"/>
    </xf>
    <xf numFmtId="0" fontId="4" fillId="6" borderId="76" xfId="0" applyFont="1" applyFill="1" applyBorder="1" applyAlignment="1">
      <alignment horizontal="center" vertical="center"/>
    </xf>
    <xf numFmtId="0" fontId="4" fillId="6" borderId="77" xfId="0" applyFont="1" applyFill="1" applyBorder="1" applyAlignment="1">
      <alignment horizontal="center" vertical="center"/>
    </xf>
    <xf numFmtId="0" fontId="4" fillId="6" borderId="78" xfId="0" applyFont="1" applyFill="1" applyBorder="1" applyAlignment="1">
      <alignment horizontal="center" vertical="center"/>
    </xf>
    <xf numFmtId="0" fontId="4" fillId="6" borderId="79" xfId="0" applyFont="1" applyFill="1" applyBorder="1" applyAlignment="1">
      <alignment horizontal="center" vertical="center"/>
    </xf>
    <xf numFmtId="0" fontId="4" fillId="6" borderId="43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4" fillId="6" borderId="80" xfId="0" applyFont="1" applyFill="1" applyBorder="1" applyAlignment="1">
      <alignment horizontal="center" vertical="center"/>
    </xf>
    <xf numFmtId="0" fontId="4" fillId="6" borderId="81" xfId="0" applyFont="1" applyFill="1" applyBorder="1" applyAlignment="1">
      <alignment horizontal="center" vertical="center"/>
    </xf>
    <xf numFmtId="0" fontId="4" fillId="6" borderId="44" xfId="0" applyFont="1" applyFill="1" applyBorder="1" applyAlignment="1">
      <alignment horizontal="center" vertical="center"/>
    </xf>
    <xf numFmtId="0" fontId="4" fillId="6" borderId="82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/>
    </xf>
    <xf numFmtId="0" fontId="103" fillId="6" borderId="70" xfId="0" applyFont="1" applyFill="1" applyBorder="1" applyAlignment="1">
      <alignment horizontal="center" vertical="center" wrapText="1"/>
    </xf>
    <xf numFmtId="0" fontId="103" fillId="6" borderId="71" xfId="0" applyFont="1" applyFill="1" applyBorder="1" applyAlignment="1">
      <alignment horizontal="center" vertical="center" wrapText="1"/>
    </xf>
    <xf numFmtId="0" fontId="103" fillId="6" borderId="72" xfId="0" applyFont="1" applyFill="1" applyBorder="1" applyAlignment="1">
      <alignment horizontal="center" vertical="center" wrapText="1"/>
    </xf>
    <xf numFmtId="0" fontId="104" fillId="6" borderId="73" xfId="0" applyFont="1" applyFill="1" applyBorder="1" applyAlignment="1">
      <alignment horizontal="center" vertical="center"/>
    </xf>
    <xf numFmtId="0" fontId="104" fillId="6" borderId="71" xfId="0" applyFont="1" applyFill="1" applyBorder="1" applyAlignment="1">
      <alignment horizontal="center" vertical="center"/>
    </xf>
    <xf numFmtId="0" fontId="104" fillId="6" borderId="74" xfId="0" applyFont="1" applyFill="1" applyBorder="1" applyAlignment="1">
      <alignment horizontal="center" vertical="center"/>
    </xf>
    <xf numFmtId="0" fontId="6" fillId="6" borderId="70" xfId="0" applyFont="1" applyFill="1" applyBorder="1" applyAlignment="1">
      <alignment horizontal="center" vertical="center" wrapText="1"/>
    </xf>
    <xf numFmtId="0" fontId="6" fillId="6" borderId="71" xfId="0" applyFont="1" applyFill="1" applyBorder="1" applyAlignment="1">
      <alignment horizontal="center" vertical="center" wrapText="1"/>
    </xf>
    <xf numFmtId="0" fontId="4" fillId="6" borderId="72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 wrapText="1"/>
    </xf>
    <xf numFmtId="0" fontId="9" fillId="0" borderId="0" xfId="59" applyFont="1" applyAlignment="1">
      <alignment horizontal="center" vertical="center"/>
      <protection/>
    </xf>
    <xf numFmtId="0" fontId="4" fillId="6" borderId="14" xfId="63" applyFont="1" applyFill="1" applyBorder="1" applyAlignment="1" applyProtection="1">
      <alignment horizontal="center" vertical="center" wrapText="1"/>
      <protection/>
    </xf>
    <xf numFmtId="0" fontId="4" fillId="6" borderId="27" xfId="63" applyFont="1" applyFill="1" applyBorder="1" applyAlignment="1" applyProtection="1">
      <alignment horizontal="center" vertical="center" wrapText="1"/>
      <protection/>
    </xf>
    <xf numFmtId="0" fontId="4" fillId="6" borderId="52" xfId="63" applyFont="1" applyFill="1" applyBorder="1" applyAlignment="1" applyProtection="1">
      <alignment horizontal="center" vertical="center" wrapText="1"/>
      <protection/>
    </xf>
    <xf numFmtId="0" fontId="4" fillId="6" borderId="22" xfId="63" applyFont="1" applyFill="1" applyBorder="1" applyAlignment="1" applyProtection="1">
      <alignment horizontal="center" vertical="center" wrapText="1"/>
      <protection/>
    </xf>
    <xf numFmtId="0" fontId="4" fillId="6" borderId="55" xfId="63" applyFont="1" applyFill="1" applyBorder="1" applyAlignment="1" applyProtection="1">
      <alignment horizontal="center" vertical="center" wrapText="1"/>
      <protection/>
    </xf>
    <xf numFmtId="0" fontId="4" fillId="6" borderId="16" xfId="63" applyFont="1" applyFill="1" applyBorder="1" applyAlignment="1" applyProtection="1">
      <alignment horizontal="center" vertical="center"/>
      <protection/>
    </xf>
    <xf numFmtId="0" fontId="4" fillId="6" borderId="12" xfId="63" applyFont="1" applyFill="1" applyBorder="1" applyAlignment="1" applyProtection="1">
      <alignment horizontal="center" vertical="center"/>
      <protection/>
    </xf>
    <xf numFmtId="0" fontId="4" fillId="6" borderId="10" xfId="63" applyFont="1" applyFill="1" applyBorder="1" applyAlignment="1" applyProtection="1">
      <alignment horizontal="center" vertical="center"/>
      <protection/>
    </xf>
    <xf numFmtId="0" fontId="4" fillId="6" borderId="17" xfId="63" applyFont="1" applyFill="1" applyBorder="1" applyAlignment="1" applyProtection="1">
      <alignment horizontal="center" vertical="center" wrapText="1"/>
      <protection/>
    </xf>
    <xf numFmtId="0" fontId="4" fillId="6" borderId="59" xfId="63" applyFont="1" applyFill="1" applyBorder="1" applyAlignment="1" applyProtection="1">
      <alignment horizontal="center" vertical="center" wrapText="1"/>
      <protection/>
    </xf>
    <xf numFmtId="0" fontId="4" fillId="6" borderId="15" xfId="63" applyFont="1" applyFill="1" applyBorder="1" applyAlignment="1" applyProtection="1">
      <alignment horizontal="center" vertical="center" wrapText="1"/>
      <protection/>
    </xf>
    <xf numFmtId="0" fontId="4" fillId="6" borderId="26" xfId="63" applyFont="1" applyFill="1" applyBorder="1" applyAlignment="1" applyProtection="1">
      <alignment horizontal="center" vertical="center" wrapText="1"/>
      <protection/>
    </xf>
    <xf numFmtId="0" fontId="8" fillId="6" borderId="62" xfId="63" applyFont="1" applyFill="1" applyBorder="1" applyAlignment="1" applyProtection="1">
      <alignment horizontal="center" vertical="center" wrapText="1"/>
      <protection/>
    </xf>
    <xf numFmtId="0" fontId="8" fillId="6" borderId="65" xfId="63" applyFont="1" applyFill="1" applyBorder="1" applyAlignment="1" applyProtection="1">
      <alignment horizontal="center" vertical="center" wrapText="1"/>
      <protection/>
    </xf>
    <xf numFmtId="0" fontId="8" fillId="6" borderId="61" xfId="63" applyFont="1" applyFill="1" applyBorder="1" applyAlignment="1" applyProtection="1">
      <alignment horizontal="center" vertical="center" wrapText="1"/>
      <protection/>
    </xf>
    <xf numFmtId="0" fontId="6" fillId="6" borderId="16" xfId="63" applyFont="1" applyFill="1" applyBorder="1" applyAlignment="1" applyProtection="1">
      <alignment horizontal="center" vertical="center" wrapText="1"/>
      <protection/>
    </xf>
    <xf numFmtId="0" fontId="6" fillId="6" borderId="17" xfId="63" applyFont="1" applyFill="1" applyBorder="1" applyAlignment="1" applyProtection="1">
      <alignment horizontal="center" vertical="center" wrapText="1"/>
      <protection/>
    </xf>
    <xf numFmtId="0" fontId="6" fillId="6" borderId="59" xfId="63" applyFont="1" applyFill="1" applyBorder="1" applyAlignment="1" applyProtection="1">
      <alignment horizontal="center" vertical="center" wrapText="1"/>
      <protection/>
    </xf>
    <xf numFmtId="0" fontId="4" fillId="6" borderId="10" xfId="63" applyFont="1" applyFill="1" applyBorder="1" applyAlignment="1" applyProtection="1">
      <alignment horizontal="center" vertical="center" wrapText="1"/>
      <protection/>
    </xf>
    <xf numFmtId="0" fontId="6" fillId="6" borderId="18" xfId="63" applyFont="1" applyFill="1" applyBorder="1" applyAlignment="1" applyProtection="1">
      <alignment horizontal="center" vertical="center" wrapText="1"/>
      <protection/>
    </xf>
    <xf numFmtId="0" fontId="6" fillId="6" borderId="19" xfId="63" applyFont="1" applyFill="1" applyBorder="1" applyAlignment="1" applyProtection="1">
      <alignment horizontal="center" vertical="center" wrapText="1"/>
      <protection/>
    </xf>
    <xf numFmtId="0" fontId="6" fillId="6" borderId="20" xfId="63" applyFont="1" applyFill="1" applyBorder="1" applyAlignment="1" applyProtection="1">
      <alignment horizontal="center" vertical="center" wrapText="1"/>
      <protection/>
    </xf>
    <xf numFmtId="0" fontId="6" fillId="35" borderId="16" xfId="63" applyFont="1" applyFill="1" applyBorder="1" applyAlignment="1" applyProtection="1">
      <alignment horizontal="center" vertical="center" wrapText="1"/>
      <protection/>
    </xf>
    <xf numFmtId="0" fontId="6" fillId="35" borderId="12" xfId="63" applyFont="1" applyFill="1" applyBorder="1" applyAlignment="1" applyProtection="1">
      <alignment horizontal="center" vertical="center" wrapText="1"/>
      <protection/>
    </xf>
    <xf numFmtId="0" fontId="6" fillId="35" borderId="10" xfId="63" applyFont="1" applyFill="1" applyBorder="1" applyAlignment="1" applyProtection="1">
      <alignment horizontal="center" vertical="center" wrapText="1"/>
      <protection/>
    </xf>
    <xf numFmtId="0" fontId="4" fillId="6" borderId="21" xfId="63" applyFont="1" applyFill="1" applyBorder="1" applyAlignment="1" applyProtection="1">
      <alignment horizontal="center" vertical="center" wrapText="1"/>
      <protection/>
    </xf>
    <xf numFmtId="0" fontId="4" fillId="6" borderId="23" xfId="63" applyFont="1" applyFill="1" applyBorder="1" applyAlignment="1" applyProtection="1">
      <alignment horizontal="center" vertical="center" wrapText="1"/>
      <protection/>
    </xf>
    <xf numFmtId="0" fontId="2" fillId="0" borderId="10" xfId="63" applyFont="1" applyBorder="1" applyAlignment="1" applyProtection="1">
      <alignment horizontal="center" vertical="center" wrapText="1"/>
      <protection/>
    </xf>
    <xf numFmtId="0" fontId="2" fillId="0" borderId="14" xfId="63" applyFont="1" applyBorder="1" applyAlignment="1" applyProtection="1">
      <alignment horizontal="center" vertical="center" wrapText="1"/>
      <protection/>
    </xf>
    <xf numFmtId="0" fontId="2" fillId="0" borderId="27" xfId="63" applyFont="1" applyBorder="1" applyAlignment="1" applyProtection="1">
      <alignment horizontal="center" vertical="center" wrapText="1"/>
      <protection/>
    </xf>
    <xf numFmtId="0" fontId="6" fillId="6" borderId="28" xfId="63" applyFont="1" applyFill="1" applyBorder="1" applyAlignment="1" applyProtection="1">
      <alignment horizontal="center" vertical="center" wrapText="1"/>
      <protection/>
    </xf>
    <xf numFmtId="0" fontId="6" fillId="6" borderId="12" xfId="63" applyFont="1" applyFill="1" applyBorder="1" applyAlignment="1" applyProtection="1">
      <alignment horizontal="center" vertical="center" wrapText="1"/>
      <protection/>
    </xf>
    <xf numFmtId="0" fontId="6" fillId="6" borderId="32" xfId="63" applyFont="1" applyFill="1" applyBorder="1" applyAlignment="1" applyProtection="1">
      <alignment horizontal="center" vertical="center" wrapText="1"/>
      <protection/>
    </xf>
    <xf numFmtId="0" fontId="6" fillId="6" borderId="15" xfId="63" applyFont="1" applyFill="1" applyBorder="1" applyAlignment="1" applyProtection="1">
      <alignment horizontal="center" vertical="center" wrapText="1"/>
      <protection/>
    </xf>
    <xf numFmtId="0" fontId="99" fillId="6" borderId="83" xfId="0" applyFont="1" applyFill="1" applyBorder="1" applyAlignment="1">
      <alignment horizontal="center" vertical="center" wrapText="1"/>
    </xf>
    <xf numFmtId="0" fontId="99" fillId="6" borderId="84" xfId="0" applyFont="1" applyFill="1" applyBorder="1" applyAlignment="1">
      <alignment horizontal="center" vertical="center"/>
    </xf>
    <xf numFmtId="0" fontId="18" fillId="6" borderId="16" xfId="0" applyFont="1" applyFill="1" applyBorder="1" applyAlignment="1">
      <alignment vertical="center"/>
    </xf>
    <xf numFmtId="0" fontId="18" fillId="6" borderId="10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18" fillId="6" borderId="11" xfId="0" applyFont="1" applyFill="1" applyBorder="1" applyAlignment="1">
      <alignment vertical="center"/>
    </xf>
    <xf numFmtId="0" fontId="18" fillId="6" borderId="85" xfId="0" applyFont="1" applyFill="1" applyBorder="1" applyAlignment="1">
      <alignment horizontal="center" vertical="center"/>
    </xf>
    <xf numFmtId="0" fontId="18" fillId="6" borderId="86" xfId="0" applyFont="1" applyFill="1" applyBorder="1" applyAlignment="1">
      <alignment horizontal="center" vertical="center"/>
    </xf>
    <xf numFmtId="0" fontId="3" fillId="6" borderId="87" xfId="0" applyFont="1" applyFill="1" applyBorder="1" applyAlignment="1">
      <alignment horizontal="left" vertical="center" wrapText="1"/>
    </xf>
    <xf numFmtId="0" fontId="3" fillId="6" borderId="84" xfId="0" applyFont="1" applyFill="1" applyBorder="1" applyAlignment="1">
      <alignment horizontal="left" vertical="center" wrapText="1"/>
    </xf>
    <xf numFmtId="0" fontId="3" fillId="6" borderId="87" xfId="0" applyFont="1" applyFill="1" applyBorder="1" applyAlignment="1">
      <alignment horizontal="left" vertical="center"/>
    </xf>
    <xf numFmtId="0" fontId="100" fillId="6" borderId="83" xfId="0" applyFont="1" applyFill="1" applyBorder="1" applyAlignment="1">
      <alignment horizontal="center" vertical="center" wrapText="1"/>
    </xf>
    <xf numFmtId="0" fontId="100" fillId="6" borderId="87" xfId="0" applyFont="1" applyFill="1" applyBorder="1" applyAlignment="1">
      <alignment horizontal="center" vertical="center"/>
    </xf>
    <xf numFmtId="0" fontId="17" fillId="6" borderId="85" xfId="0" applyFont="1" applyFill="1" applyBorder="1" applyAlignment="1">
      <alignment horizontal="left" vertical="center" wrapText="1"/>
    </xf>
    <xf numFmtId="0" fontId="17" fillId="6" borderId="86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21" fillId="6" borderId="20" xfId="0" applyFont="1" applyFill="1" applyBorder="1" applyAlignment="1">
      <alignment horizontal="center" vertical="center"/>
    </xf>
    <xf numFmtId="0" fontId="17" fillId="6" borderId="45" xfId="0" applyFont="1" applyFill="1" applyBorder="1" applyAlignment="1">
      <alignment horizontal="center" vertical="center"/>
    </xf>
    <xf numFmtId="0" fontId="17" fillId="6" borderId="85" xfId="0" applyFont="1" applyFill="1" applyBorder="1" applyAlignment="1">
      <alignment horizontal="center" vertical="center" wrapText="1"/>
    </xf>
    <xf numFmtId="0" fontId="17" fillId="6" borderId="8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3" fillId="6" borderId="8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6" borderId="67" xfId="0" applyFont="1" applyFill="1" applyBorder="1" applyAlignment="1">
      <alignment horizontal="center" vertical="center"/>
    </xf>
    <xf numFmtId="0" fontId="2" fillId="6" borderId="68" xfId="0" applyFont="1" applyFill="1" applyBorder="1" applyAlignment="1">
      <alignment horizontal="center" vertical="center"/>
    </xf>
    <xf numFmtId="0" fontId="3" fillId="6" borderId="80" xfId="0" applyFont="1" applyFill="1" applyBorder="1" applyAlignment="1">
      <alignment horizontal="center" vertical="center" wrapText="1"/>
    </xf>
    <xf numFmtId="0" fontId="3" fillId="6" borderId="44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7" fillId="0" borderId="0" xfId="59" applyFont="1" applyAlignment="1">
      <alignment horizontal="center" vertical="center"/>
      <protection/>
    </xf>
    <xf numFmtId="0" fontId="83" fillId="0" borderId="0" xfId="61" applyFont="1" applyAlignment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32B12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 2 2 2" xfId="60"/>
    <cellStyle name="Normal 3" xfId="61"/>
    <cellStyle name="Normal 3 2" xfId="62"/>
    <cellStyle name="Normal_MẪU THỐNG KÊ TRÌNH ĐỘ GV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UBAOCAODINHKYCONGTACTCCB_2018_2019_NgoaiCongLa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u1a"/>
      <sheetName val="mau1b"/>
      <sheetName val="mau2"/>
      <sheetName val="mau3"/>
      <sheetName val="mau4"/>
      <sheetName val="mau5"/>
      <sheetName val="mau5a"/>
      <sheetName val="mau6"/>
      <sheetName val="mau7"/>
      <sheetName val="mau8"/>
      <sheetName val="mau9"/>
      <sheetName val="mau10"/>
      <sheetName val="mau11"/>
      <sheetName val="mauA"/>
      <sheetName val="mauB"/>
      <sheetName val="mauC"/>
      <sheetName val="mauD"/>
      <sheetName val="mauE"/>
      <sheetName val="mauF"/>
      <sheetName val="mauP"/>
      <sheetName val="DS Đảng viên"/>
      <sheetName val="TĐ_NN"/>
      <sheetName val="Thong tin don vi"/>
      <sheetName val="Sheet1"/>
    </sheetNames>
    <sheetDataSet>
      <sheetData sheetId="22">
        <row r="2">
          <cell r="A2" t="str">
            <v>MẦM NON TƯ THỤC ANH ANH</v>
          </cell>
        </row>
        <row r="3">
          <cell r="A3" t="str">
            <v>MẦM NON TƯ THỤC ÁNH BÌNH MINH</v>
          </cell>
        </row>
        <row r="4">
          <cell r="A4" t="str">
            <v>MẦM NON TƯ THỤC ANH ĐÀO</v>
          </cell>
        </row>
        <row r="5">
          <cell r="A5" t="str">
            <v>MẦM NON TƯ THỤC BẠCH TUYẾT</v>
          </cell>
          <cell r="H5" t="str">
            <v>Xã phường</v>
          </cell>
        </row>
        <row r="6">
          <cell r="A6" t="str">
            <v>MẦM NON TƯ THỤC BẠCH TUYẾT 3</v>
          </cell>
          <cell r="E6" t="str">
            <v>MẦM NON TƯ THỤC LẠC HỒNG</v>
          </cell>
          <cell r="F6" t="str">
            <v>MN</v>
          </cell>
          <cell r="H6" t="str">
            <v>Vĩnh Phú</v>
          </cell>
        </row>
        <row r="7">
          <cell r="A7" t="str">
            <v>MẦM NON TƯ THỤC BÉ THƠ</v>
          </cell>
          <cell r="H7" t="str">
            <v>Lái Thiêu</v>
          </cell>
        </row>
        <row r="8">
          <cell r="A8" t="str">
            <v>MẦM NON TƯ THỤC BÌNH MINH</v>
          </cell>
          <cell r="H8" t="str">
            <v>Bình Hòa</v>
          </cell>
        </row>
        <row r="9">
          <cell r="A9" t="str">
            <v>MẦM NON TƯ THỤC BÚP SEN HỒNG</v>
          </cell>
          <cell r="H9" t="str">
            <v>Bình Nhâm</v>
          </cell>
        </row>
        <row r="10">
          <cell r="A10" t="str">
            <v>MẦM NON TƯ THỤC BÚP SEN HỒNG 2</v>
          </cell>
          <cell r="H10" t="str">
            <v>Hưng Định</v>
          </cell>
        </row>
        <row r="11">
          <cell r="A11" t="str">
            <v>MẦM NON TƯ THỤC BÚP SEN HỒNG 3</v>
          </cell>
          <cell r="H11" t="str">
            <v>An Thạnh</v>
          </cell>
        </row>
        <row r="12">
          <cell r="A12" t="str">
            <v>MẦM NON TƯ THỤC CHIM NON</v>
          </cell>
          <cell r="H12" t="str">
            <v>Bình Chuẩn</v>
          </cell>
        </row>
        <row r="13">
          <cell r="A13" t="str">
            <v>MẦM NON TƯ THỤC BÌNH MINH</v>
          </cell>
          <cell r="H13" t="str">
            <v>Thuận Giao</v>
          </cell>
        </row>
        <row r="14">
          <cell r="A14" t="str">
            <v>MẦM NON TƯ THỤC CÔNG ANH</v>
          </cell>
          <cell r="H14" t="str">
            <v>An Phú</v>
          </cell>
        </row>
        <row r="15">
          <cell r="A15" t="str">
            <v>MẦM NON TƯ THỤC DẠ</v>
          </cell>
          <cell r="H15" t="str">
            <v>An Sơn</v>
          </cell>
        </row>
        <row r="16">
          <cell r="A16" t="str">
            <v>MẦM NON TƯ THỤC ĐẠI PHƯỚC</v>
          </cell>
        </row>
        <row r="17">
          <cell r="A17" t="str">
            <v>MẦM NON TƯ THỤC ĐỨC LINH</v>
          </cell>
        </row>
        <row r="18">
          <cell r="A18" t="str">
            <v>MẦM NON TƯ THỤC HÀI MỸ</v>
          </cell>
        </row>
        <row r="19">
          <cell r="A19" t="str">
            <v>MẦM NON TƯ THỤC HỌA MI</v>
          </cell>
        </row>
        <row r="20">
          <cell r="A20" t="str">
            <v>MẦM NON TƯ THỤC HOA NGỌC LAN</v>
          </cell>
        </row>
        <row r="21">
          <cell r="A21" t="str">
            <v>MẦM NON TƯ THỤC HOA PHƯỢNG ĐỎ</v>
          </cell>
        </row>
        <row r="22">
          <cell r="A22" t="str">
            <v>MẦM NON TƯ THỤC HOA SEN</v>
          </cell>
        </row>
        <row r="23">
          <cell r="A23" t="str">
            <v>MẦM NON TƯ THỤC LẠC HỒNG</v>
          </cell>
        </row>
        <row r="24">
          <cell r="A24" t="str">
            <v>MẦM NON TƯ THỤC HOA SỮA</v>
          </cell>
        </row>
        <row r="25">
          <cell r="A25" t="str">
            <v>MẦM NON TƯ THỤC HOA THỦY TIÊN</v>
          </cell>
        </row>
        <row r="26">
          <cell r="A26" t="str">
            <v>MẦM NON TƯ THỤC HOA TRẠNG NGUYÊN</v>
          </cell>
        </row>
        <row r="27">
          <cell r="A27" t="str">
            <v>MẦM NON TƯ THỤC HOÀNG GIA</v>
          </cell>
        </row>
        <row r="28">
          <cell r="A28" t="str">
            <v>MẦM NON TƯ THỤC HỒNG NHUNG</v>
          </cell>
        </row>
        <row r="29">
          <cell r="A29" t="str">
            <v>MẦM NON TƯ THỤC HƯỚNG DƯƠNG</v>
          </cell>
        </row>
        <row r="30">
          <cell r="A30" t="str">
            <v>MẦM NON TƯ THỤC KIM BÌNH</v>
          </cell>
        </row>
        <row r="31">
          <cell r="A31" t="str">
            <v>MẦM NON TƯ THỤC KIM BÌNH 2</v>
          </cell>
        </row>
        <row r="32">
          <cell r="A32" t="str">
            <v>MẦM NON TƯ THỤC LÁ XANH</v>
          </cell>
        </row>
        <row r="33">
          <cell r="A33" t="str">
            <v>MẦM NON TƯ THỤC MẠ NON</v>
          </cell>
        </row>
        <row r="34">
          <cell r="A34" t="str">
            <v>MẦM NON TƯ THỤC MAI HOA</v>
          </cell>
        </row>
        <row r="35">
          <cell r="A35" t="str">
            <v>MẦM NON TƯ THỤC MĂNG NON</v>
          </cell>
        </row>
        <row r="36">
          <cell r="A36" t="str">
            <v>MẦM NON TƯ THỤC MẶT TRỜI BÉ CON</v>
          </cell>
        </row>
        <row r="37">
          <cell r="A37" t="str">
            <v>MẦM NON TƯ THỤC MẶT TRỜI ĐỎ</v>
          </cell>
        </row>
        <row r="38">
          <cell r="A38" t="str">
            <v>MẦM NON TƯ THỤC MAY 3/2</v>
          </cell>
        </row>
        <row r="39">
          <cell r="A39" t="str">
            <v>MẦM NON TƯ THỤC MINH THẢO</v>
          </cell>
        </row>
        <row r="40">
          <cell r="A40" t="str">
            <v>MẦM NON TƯ THỤC MONTESSORI BÌNH DƯƠNG</v>
          </cell>
        </row>
        <row r="41">
          <cell r="A41" t="str">
            <v>MẦM NON TƯ THỤC NẮNG MAI</v>
          </cell>
        </row>
        <row r="42">
          <cell r="A42" t="str">
            <v>MẦM NON TƯ THỤC NẮNG MAI 2</v>
          </cell>
        </row>
        <row r="43">
          <cell r="A43" t="str">
            <v>MẦM NON TƯ THỤC NGÔI SAO NHỎ</v>
          </cell>
        </row>
        <row r="44">
          <cell r="A44" t="str">
            <v>MẦM NON TƯ THỤC NGÔI SAO NHỎ 2</v>
          </cell>
        </row>
        <row r="45">
          <cell r="A45" t="str">
            <v>MẦM NON TƯ THỤC PHÙ ĐỔNG</v>
          </cell>
        </row>
        <row r="46">
          <cell r="A46" t="str">
            <v>MẦM NON TƯ THỤC PHƯƠNG ĐÔNG</v>
          </cell>
        </row>
        <row r="47">
          <cell r="A47" t="str">
            <v>MẦM NON TƯ THỤC PHƯỢNG HỒNG</v>
          </cell>
        </row>
        <row r="48">
          <cell r="A48" t="str">
            <v>MẦM NON TƯ THỤC PHƯƠNG MAI</v>
          </cell>
        </row>
        <row r="49">
          <cell r="A49" t="str">
            <v>MẦM NON TƯ THỤC RẠNG ĐÔNG</v>
          </cell>
        </row>
        <row r="50">
          <cell r="A50" t="str">
            <v>MẦM NON TƯ THỤC SÓC BÔNG</v>
          </cell>
        </row>
        <row r="51">
          <cell r="A51" t="str">
            <v>MẦM NON TƯ THỤC SÓC NÂU</v>
          </cell>
        </row>
        <row r="52">
          <cell r="A52" t="str">
            <v>MẦM NON TƯ THỤC SƠN CA</v>
          </cell>
        </row>
        <row r="53">
          <cell r="A53" t="str">
            <v>MẦM NON TƯ THỤC THANH NHÃ</v>
          </cell>
        </row>
        <row r="54">
          <cell r="A54" t="str">
            <v>MẦM NON TƯ THỤC THANH NHÃ 2</v>
          </cell>
        </row>
        <row r="55">
          <cell r="A55" t="str">
            <v>MẦM NON TƯ THỤC THUẬN GIAO</v>
          </cell>
        </row>
        <row r="56">
          <cell r="A56" t="str">
            <v>MẦM NON TƯ THỤC TRÚC NGỌC LAM</v>
          </cell>
        </row>
        <row r="57">
          <cell r="A57" t="str">
            <v>MẦM NON TƯ THỤC TRƯỜNG SƠN</v>
          </cell>
        </row>
        <row r="58">
          <cell r="A58" t="str">
            <v>MẦM NON TƯ THỤC TUỔI THƠ</v>
          </cell>
        </row>
        <row r="59">
          <cell r="A59" t="str">
            <v>MẦM NON TƯ THỤC VẠN THỊNH</v>
          </cell>
        </row>
        <row r="60">
          <cell r="A60" t="str">
            <v>MẦM NON TƯ THỤC VÀNG ANH</v>
          </cell>
        </row>
        <row r="61">
          <cell r="A61" t="str">
            <v>MẦM NON TƯ THỤC VÀNG ANH 2</v>
          </cell>
        </row>
        <row r="62">
          <cell r="A62" t="str">
            <v>MẦM NON TƯ THỤC VÀNH KHUYÊN 1</v>
          </cell>
        </row>
        <row r="63">
          <cell r="A63" t="str">
            <v>MẦM NON TƯ THỤC VINH HỶ</v>
          </cell>
        </row>
        <row r="64">
          <cell r="A64" t="str">
            <v>MẦM NON TƯ THỤC YẾN NHI</v>
          </cell>
        </row>
        <row r="65">
          <cell r="A65" t="str">
            <v>MẪU GIÁO TƯ THỤC AN HÒA</v>
          </cell>
        </row>
        <row r="66">
          <cell r="A66" t="str">
            <v>MẪU GIÁO TƯ THỤC ÁNH DƯƠNG</v>
          </cell>
        </row>
        <row r="67">
          <cell r="A67" t="str">
            <v>MẪU GIÁO TƯ THỤC HOA LAN 1</v>
          </cell>
        </row>
        <row r="68">
          <cell r="A68" t="str">
            <v>MẪU GIÁO TƯ THỤC HOA LAN 2</v>
          </cell>
        </row>
        <row r="69">
          <cell r="A69" t="str">
            <v>MẪU GIÁO TƯ THỤC HOA TƯỜNG VY</v>
          </cell>
        </row>
        <row r="70">
          <cell r="A70" t="str">
            <v>MẪU GIÁO TƯ THỤC SAO MAI</v>
          </cell>
        </row>
        <row r="71">
          <cell r="A71" t="str">
            <v>MẪU GIÁO TƯ THỤC TUỔI NGỌC</v>
          </cell>
        </row>
        <row r="72">
          <cell r="A72" t="str">
            <v>NHÓM TRẺ PHƯỜNG AN PHÚ</v>
          </cell>
        </row>
        <row r="73">
          <cell r="A73" t="str">
            <v>NHÓM TRẺ PHƯỜNG AN THẠNH</v>
          </cell>
        </row>
        <row r="74">
          <cell r="A74" t="str">
            <v>NHÓM TRẺ XÃ AN SƠN</v>
          </cell>
        </row>
        <row r="75">
          <cell r="A75" t="str">
            <v>NHÓM TRẺ PHƯỜNG BÌNH HÒA</v>
          </cell>
        </row>
        <row r="76">
          <cell r="A76" t="str">
            <v>NHÓM TRẺ PHƯỜNG BÌNH NHÂM</v>
          </cell>
        </row>
        <row r="77">
          <cell r="A77" t="str">
            <v>NHÓM TRẺ PHƯỜNG VĨNH PHÚ</v>
          </cell>
        </row>
        <row r="78">
          <cell r="A78" t="str">
            <v>NHÓM TRẺ PHƯỜNG LÁI THIÊU</v>
          </cell>
        </row>
        <row r="79">
          <cell r="A79" t="str">
            <v>NHÓM TRẺ PHƯỜNG HƯNG ĐỊNH</v>
          </cell>
        </row>
        <row r="80">
          <cell r="A80" t="str">
            <v>NHÓM TRẺ PHƯỜNG BÌNH CHUẨN</v>
          </cell>
        </row>
        <row r="81">
          <cell r="A81" t="str">
            <v>NHÓM TRẺ PHƯỜNG THUẬN GIAO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4">
      <selection activeCell="D27" sqref="D27"/>
    </sheetView>
  </sheetViews>
  <sheetFormatPr defaultColWidth="8.796875" defaultRowHeight="15"/>
  <cols>
    <col min="1" max="1" width="23.5" style="53" customWidth="1"/>
    <col min="2" max="2" width="11.8984375" style="53" customWidth="1"/>
    <col min="3" max="3" width="8.5" style="53" hidden="1" customWidth="1"/>
    <col min="4" max="4" width="10.09765625" style="53" customWidth="1"/>
    <col min="5" max="5" width="9.5" style="53" customWidth="1"/>
    <col min="6" max="6" width="9.69921875" style="53" customWidth="1"/>
    <col min="7" max="7" width="12.09765625" style="53" customWidth="1"/>
    <col min="8" max="8" width="9.5" style="53" customWidth="1"/>
    <col min="9" max="9" width="8.09765625" style="53" customWidth="1"/>
    <col min="10" max="10" width="9.09765625" style="53" customWidth="1"/>
    <col min="11" max="11" width="11" style="53" customWidth="1"/>
    <col min="12" max="15" width="2.8984375" style="98" customWidth="1"/>
    <col min="16" max="16384" width="9" style="53" customWidth="1"/>
  </cols>
  <sheetData>
    <row r="1" spans="1:15" s="52" customFormat="1" ht="21.75" customHeight="1">
      <c r="A1" s="389" t="str">
        <f ca="1">"THỐNG KÊ SỐ LỚP, SỐ HỌC SINH  MẦM NON, MẪU GIÁO NĂM HỌC "&amp;IF(MONTH(NOW())&gt;6,YEAR(NOW())&amp;"-"&amp;YEAR(NOW())+1,YEAR(NOW())-1&amp;"-"&amp;YEAR(NOW()))</f>
        <v>THỐNG KÊ SỐ LỚP, SỐ HỌC SINH  MẦM NON, MẪU GIÁO NĂM HỌC 2018-2019</v>
      </c>
      <c r="B1" s="389"/>
      <c r="C1" s="389"/>
      <c r="D1" s="389"/>
      <c r="E1" s="389"/>
      <c r="F1" s="389"/>
      <c r="G1" s="389"/>
      <c r="H1" s="389"/>
      <c r="I1" s="389"/>
      <c r="K1" s="51" t="s">
        <v>185</v>
      </c>
      <c r="L1" s="99"/>
      <c r="M1" s="99"/>
      <c r="N1" s="99"/>
      <c r="O1" s="99"/>
    </row>
    <row r="2" spans="1:15" s="52" customFormat="1" ht="21" customHeight="1">
      <c r="A2" s="389" t="str">
        <f ca="1">"ĐƠN VỊ: "&amp;IF(OR('Thong tin don vi'!F6="MG",'Thong tin don vi'!F6="MN",'Thong tin don vi'!F6="NHOM"),'Thong tin don vi'!E6,"")&amp;" - ĐỢT "&amp;IF(MONTH(NOW())&gt;6,1,2)&amp;" THÁNG "&amp;MONTH(NOW())&amp;"/"&amp;YEAR(NOW())</f>
        <v>ĐƠN VỊ: MẦM NON TƯ THỤC LẠC HỒNG - ĐỢT 2 THÁNG 1/2019</v>
      </c>
      <c r="B2" s="389"/>
      <c r="C2" s="389"/>
      <c r="D2" s="389"/>
      <c r="E2" s="389"/>
      <c r="F2" s="389"/>
      <c r="G2" s="389"/>
      <c r="H2" s="389"/>
      <c r="I2" s="389"/>
      <c r="L2" s="99"/>
      <c r="M2" s="99"/>
      <c r="N2" s="99"/>
      <c r="O2" s="99"/>
    </row>
    <row r="3" spans="2:8" ht="17.25" thickBot="1">
      <c r="B3" s="54"/>
      <c r="C3" s="54"/>
      <c r="D3" s="54"/>
      <c r="E3" s="54"/>
      <c r="F3" s="54"/>
      <c r="G3" s="54"/>
      <c r="H3" s="54"/>
    </row>
    <row r="4" spans="1:15" s="55" customFormat="1" ht="18" customHeight="1">
      <c r="A4" s="393" t="s">
        <v>57</v>
      </c>
      <c r="B4" s="358"/>
      <c r="C4" s="398" t="s">
        <v>61</v>
      </c>
      <c r="D4" s="393" t="s">
        <v>7</v>
      </c>
      <c r="E4" s="358"/>
      <c r="F4" s="358"/>
      <c r="G4" s="359"/>
      <c r="H4" s="357" t="s">
        <v>56</v>
      </c>
      <c r="I4" s="358"/>
      <c r="J4" s="358"/>
      <c r="K4" s="359"/>
      <c r="L4" s="101"/>
      <c r="M4" s="101"/>
      <c r="N4" s="101"/>
      <c r="O4" s="101"/>
    </row>
    <row r="5" spans="1:15" s="55" customFormat="1" ht="18" customHeight="1">
      <c r="A5" s="368"/>
      <c r="B5" s="360"/>
      <c r="C5" s="399"/>
      <c r="D5" s="368" t="s">
        <v>58</v>
      </c>
      <c r="E5" s="360" t="s">
        <v>9</v>
      </c>
      <c r="F5" s="360"/>
      <c r="G5" s="361"/>
      <c r="H5" s="383" t="s">
        <v>58</v>
      </c>
      <c r="I5" s="360" t="s">
        <v>9</v>
      </c>
      <c r="J5" s="360"/>
      <c r="K5" s="361"/>
      <c r="L5" s="101"/>
      <c r="M5" s="101"/>
      <c r="N5" s="101"/>
      <c r="O5" s="101"/>
    </row>
    <row r="6" spans="1:15" s="57" customFormat="1" ht="45.75" customHeight="1" thickBot="1">
      <c r="A6" s="369"/>
      <c r="B6" s="394"/>
      <c r="C6" s="400"/>
      <c r="D6" s="369"/>
      <c r="E6" s="79" t="s">
        <v>32</v>
      </c>
      <c r="F6" s="79" t="s">
        <v>55</v>
      </c>
      <c r="G6" s="80" t="s">
        <v>131</v>
      </c>
      <c r="H6" s="384"/>
      <c r="I6" s="79" t="s">
        <v>32</v>
      </c>
      <c r="J6" s="79" t="s">
        <v>55</v>
      </c>
      <c r="K6" s="80" t="s">
        <v>131</v>
      </c>
      <c r="L6" s="97">
        <f>IF(H18&gt;H17,"Ero","")</f>
      </c>
      <c r="M6" s="97">
        <f>IF(I18&gt;I17,"Ero","")</f>
      </c>
      <c r="N6" s="97">
        <f>IF(J18&gt;J17,"Ero","")</f>
      </c>
      <c r="O6" s="97">
        <f>IF(K18&gt;K17,"Ero","")</f>
      </c>
    </row>
    <row r="7" spans="1:15" s="58" customFormat="1" ht="15.75" customHeight="1" thickBot="1">
      <c r="A7" s="373">
        <v>1</v>
      </c>
      <c r="B7" s="374"/>
      <c r="C7" s="81">
        <v>2</v>
      </c>
      <c r="D7" s="82">
        <v>2</v>
      </c>
      <c r="E7" s="83">
        <v>3</v>
      </c>
      <c r="F7" s="83">
        <v>4</v>
      </c>
      <c r="G7" s="84">
        <v>5</v>
      </c>
      <c r="H7" s="85">
        <v>6</v>
      </c>
      <c r="I7" s="83">
        <v>7</v>
      </c>
      <c r="J7" s="83">
        <v>8</v>
      </c>
      <c r="K7" s="84">
        <v>9</v>
      </c>
      <c r="L7" s="102"/>
      <c r="M7" s="102"/>
      <c r="N7" s="102"/>
      <c r="O7" s="102"/>
    </row>
    <row r="8" spans="1:11" ht="20.25" customHeight="1" hidden="1" thickBot="1">
      <c r="A8" s="395" t="s">
        <v>13</v>
      </c>
      <c r="B8" s="396"/>
      <c r="C8" s="396"/>
      <c r="D8" s="396"/>
      <c r="E8" s="396"/>
      <c r="F8" s="396"/>
      <c r="G8" s="396"/>
      <c r="H8" s="396"/>
      <c r="I8" s="396"/>
      <c r="J8" s="396"/>
      <c r="K8" s="397"/>
    </row>
    <row r="9" spans="1:11" ht="20.25" customHeight="1" hidden="1">
      <c r="A9" s="346" t="s">
        <v>8</v>
      </c>
      <c r="B9" s="59" t="s">
        <v>32</v>
      </c>
      <c r="C9" s="348"/>
      <c r="D9" s="60"/>
      <c r="E9" s="61"/>
      <c r="F9" s="61"/>
      <c r="G9" s="61"/>
      <c r="H9" s="61"/>
      <c r="I9" s="61"/>
      <c r="J9" s="61"/>
      <c r="K9" s="62"/>
    </row>
    <row r="10" spans="1:11" ht="20.25" customHeight="1" hidden="1" thickBot="1">
      <c r="A10" s="347"/>
      <c r="B10" s="56" t="s">
        <v>6</v>
      </c>
      <c r="C10" s="349"/>
      <c r="D10" s="63"/>
      <c r="E10" s="64"/>
      <c r="F10" s="64"/>
      <c r="G10" s="64"/>
      <c r="H10" s="64"/>
      <c r="I10" s="64"/>
      <c r="J10" s="64"/>
      <c r="K10" s="65"/>
    </row>
    <row r="11" spans="1:12" ht="21.75" customHeight="1">
      <c r="A11" s="366" t="s">
        <v>162</v>
      </c>
      <c r="B11" s="86" t="s">
        <v>58</v>
      </c>
      <c r="C11" s="390"/>
      <c r="D11" s="90"/>
      <c r="E11" s="362"/>
      <c r="F11" s="362"/>
      <c r="G11" s="363"/>
      <c r="H11" s="93"/>
      <c r="I11" s="362"/>
      <c r="J11" s="362"/>
      <c r="K11" s="363"/>
      <c r="L11" s="98">
        <f>IF(AND(D11&gt;0,H11=0),"ero","")</f>
      </c>
    </row>
    <row r="12" spans="1:11" ht="21.75" customHeight="1">
      <c r="A12" s="370"/>
      <c r="B12" s="87" t="s">
        <v>6</v>
      </c>
      <c r="C12" s="391"/>
      <c r="D12" s="371"/>
      <c r="E12" s="364"/>
      <c r="F12" s="364"/>
      <c r="G12" s="365"/>
      <c r="H12" s="94"/>
      <c r="I12" s="364"/>
      <c r="J12" s="364"/>
      <c r="K12" s="365"/>
    </row>
    <row r="13" spans="1:12" ht="21.75" customHeight="1">
      <c r="A13" s="370"/>
      <c r="B13" s="87" t="s">
        <v>9</v>
      </c>
      <c r="C13" s="391"/>
      <c r="D13" s="371"/>
      <c r="E13" s="91"/>
      <c r="F13" s="91"/>
      <c r="G13" s="207"/>
      <c r="H13" s="385"/>
      <c r="I13" s="91"/>
      <c r="J13" s="91"/>
      <c r="K13" s="207"/>
      <c r="L13" s="98">
        <f>IF(AND(E13&gt;0,I13=0),"Ero","")</f>
      </c>
    </row>
    <row r="14" spans="1:11" ht="21.75" customHeight="1" thickBot="1">
      <c r="A14" s="367"/>
      <c r="B14" s="88" t="s">
        <v>6</v>
      </c>
      <c r="C14" s="392"/>
      <c r="D14" s="372"/>
      <c r="E14" s="381"/>
      <c r="F14" s="381"/>
      <c r="G14" s="382"/>
      <c r="H14" s="386"/>
      <c r="I14" s="95"/>
      <c r="J14" s="95"/>
      <c r="K14" s="209"/>
    </row>
    <row r="15" spans="1:11" ht="30" customHeight="1">
      <c r="A15" s="366" t="s">
        <v>163</v>
      </c>
      <c r="B15" s="89" t="s">
        <v>32</v>
      </c>
      <c r="C15" s="375"/>
      <c r="D15" s="377"/>
      <c r="E15" s="92"/>
      <c r="F15" s="92"/>
      <c r="G15" s="208"/>
      <c r="H15" s="387"/>
      <c r="I15" s="92"/>
      <c r="J15" s="92"/>
      <c r="K15" s="208"/>
    </row>
    <row r="16" spans="1:11" ht="28.5" customHeight="1" thickBot="1">
      <c r="A16" s="367"/>
      <c r="B16" s="79" t="s">
        <v>6</v>
      </c>
      <c r="C16" s="376"/>
      <c r="D16" s="378"/>
      <c r="E16" s="379"/>
      <c r="F16" s="379"/>
      <c r="G16" s="380"/>
      <c r="H16" s="388"/>
      <c r="I16" s="96"/>
      <c r="J16" s="96"/>
      <c r="K16" s="210"/>
    </row>
    <row r="17" spans="1:15" s="52" customFormat="1" ht="19.5" customHeight="1">
      <c r="A17" s="350" t="s">
        <v>10</v>
      </c>
      <c r="B17" s="70" t="s">
        <v>32</v>
      </c>
      <c r="C17" s="352">
        <f>C11+C15</f>
        <v>0</v>
      </c>
      <c r="D17" s="71">
        <f>D11</f>
        <v>0</v>
      </c>
      <c r="E17" s="72">
        <f>E15+E13</f>
        <v>0</v>
      </c>
      <c r="F17" s="72">
        <f>F13+F15</f>
        <v>0</v>
      </c>
      <c r="G17" s="73">
        <f>G13+G15</f>
        <v>0</v>
      </c>
      <c r="H17" s="74">
        <f>H11</f>
        <v>0</v>
      </c>
      <c r="I17" s="72">
        <f aca="true" t="shared" si="0" ref="I17:K18">I13+I15</f>
        <v>0</v>
      </c>
      <c r="J17" s="72">
        <f t="shared" si="0"/>
        <v>0</v>
      </c>
      <c r="K17" s="73">
        <f t="shared" si="0"/>
        <v>0</v>
      </c>
      <c r="L17" s="99"/>
      <c r="M17" s="99"/>
      <c r="N17" s="99"/>
      <c r="O17" s="99"/>
    </row>
    <row r="18" spans="1:15" s="52" customFormat="1" ht="19.5" customHeight="1" thickBot="1">
      <c r="A18" s="351"/>
      <c r="B18" s="75" t="s">
        <v>6</v>
      </c>
      <c r="C18" s="353"/>
      <c r="D18" s="354"/>
      <c r="E18" s="355"/>
      <c r="F18" s="355"/>
      <c r="G18" s="356"/>
      <c r="H18" s="76">
        <f>H12</f>
        <v>0</v>
      </c>
      <c r="I18" s="77">
        <f t="shared" si="0"/>
        <v>0</v>
      </c>
      <c r="J18" s="77">
        <f t="shared" si="0"/>
        <v>0</v>
      </c>
      <c r="K18" s="78">
        <f t="shared" si="0"/>
        <v>0</v>
      </c>
      <c r="L18" s="99"/>
      <c r="M18" s="99"/>
      <c r="N18" s="99"/>
      <c r="O18" s="99"/>
    </row>
    <row r="20" spans="1:11" ht="33" customHeight="1" hidden="1">
      <c r="A20" s="344" t="s">
        <v>60</v>
      </c>
      <c r="B20" s="345"/>
      <c r="C20" s="345"/>
      <c r="D20" s="345"/>
      <c r="E20" s="345"/>
      <c r="F20" s="345"/>
      <c r="G20" s="345"/>
      <c r="H20" s="345"/>
      <c r="I20" s="345"/>
      <c r="J20" s="345"/>
      <c r="K20" s="345"/>
    </row>
    <row r="21" ht="16.5">
      <c r="I21" s="66" t="str">
        <f ca="1">'Thong tin don vi'!E8&amp;", ngày "&amp;DAY(NOW())&amp;" tháng "&amp;MONTH(NOW())&amp;" năm "&amp;YEAR(NOW())</f>
        <v>Bình Chuẩn, ngày 28 tháng 1 năm 2019</v>
      </c>
    </row>
    <row r="22" spans="1:10" ht="17.25" customHeight="1">
      <c r="A22" s="52"/>
      <c r="B22" s="50" t="s">
        <v>12</v>
      </c>
      <c r="G22" s="67"/>
      <c r="H22" s="67"/>
      <c r="I22" s="69" t="s">
        <v>143</v>
      </c>
      <c r="J22" s="68"/>
    </row>
    <row r="23" spans="7:10" ht="16.5">
      <c r="G23" s="52"/>
      <c r="H23" s="52"/>
      <c r="I23" s="52"/>
      <c r="J23" s="50"/>
    </row>
    <row r="27" spans="2:9" ht="16.5">
      <c r="B27" s="50" t="str">
        <f>IF('Thong tin don vi'!E12="","",'Thong tin don vi'!E12)</f>
        <v>B</v>
      </c>
      <c r="I27" s="50" t="str">
        <f>IF('Thong tin don vi'!E10="","",'Thong tin don vi'!E10)</f>
        <v>A</v>
      </c>
    </row>
  </sheetData>
  <sheetProtection/>
  <mergeCells count="31">
    <mergeCell ref="C4:C6"/>
    <mergeCell ref="D4:G4"/>
    <mergeCell ref="H5:H6"/>
    <mergeCell ref="H13:H14"/>
    <mergeCell ref="H15:H16"/>
    <mergeCell ref="A1:I1"/>
    <mergeCell ref="A2:I2"/>
    <mergeCell ref="I5:K5"/>
    <mergeCell ref="C11:C14"/>
    <mergeCell ref="E11:G11"/>
    <mergeCell ref="A4:B6"/>
    <mergeCell ref="A8:K8"/>
    <mergeCell ref="H4:K4"/>
    <mergeCell ref="E5:G5"/>
    <mergeCell ref="I11:K12"/>
    <mergeCell ref="A15:A16"/>
    <mergeCell ref="D5:D6"/>
    <mergeCell ref="A11:A14"/>
    <mergeCell ref="D13:D14"/>
    <mergeCell ref="A7:B7"/>
    <mergeCell ref="C15:C16"/>
    <mergeCell ref="D15:D16"/>
    <mergeCell ref="A20:K20"/>
    <mergeCell ref="A9:A10"/>
    <mergeCell ref="C9:C10"/>
    <mergeCell ref="A17:A18"/>
    <mergeCell ref="C17:C18"/>
    <mergeCell ref="D18:G18"/>
    <mergeCell ref="D12:G12"/>
    <mergeCell ref="E16:G16"/>
    <mergeCell ref="E14:G14"/>
  </mergeCells>
  <dataValidations count="1">
    <dataValidation type="whole" allowBlank="1" showInputMessage="1" showErrorMessage="1" sqref="D11 E13 F13 G13 H11 H12 I13 I14 J13 J14 K13 K14 K15 K16 J16 J15 I15 I16 G15 F15 E15">
      <formula1>0</formula1>
      <formula2>9000</formula2>
    </dataValidation>
  </dataValidations>
  <printOptions horizontalCentered="1"/>
  <pageMargins left="0.47" right="0" top="0.41" bottom="0" header="0.39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38"/>
  <sheetViews>
    <sheetView zoomScale="85" zoomScaleNormal="85" zoomScalePageLayoutView="0" workbookViewId="0" topLeftCell="A1">
      <pane xSplit="3" ySplit="7" topLeftCell="D24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G30" sqref="AG30"/>
    </sheetView>
  </sheetViews>
  <sheetFormatPr defaultColWidth="8.796875" defaultRowHeight="15"/>
  <cols>
    <col min="1" max="1" width="9.19921875" style="10" customWidth="1"/>
    <col min="2" max="2" width="14.09765625" style="10" customWidth="1"/>
    <col min="3" max="3" width="5.09765625" style="10" customWidth="1"/>
    <col min="4" max="4" width="5" style="10" customWidth="1"/>
    <col min="5" max="5" width="4" style="10" customWidth="1"/>
    <col min="6" max="6" width="4.5" style="10" hidden="1" customWidth="1"/>
    <col min="7" max="7" width="4.09765625" style="10" hidden="1" customWidth="1"/>
    <col min="8" max="8" width="7.09765625" style="10" customWidth="1"/>
    <col min="9" max="9" width="7.3984375" style="10" customWidth="1"/>
    <col min="10" max="16" width="3.8984375" style="10" hidden="1" customWidth="1"/>
    <col min="17" max="17" width="4" style="10" hidden="1" customWidth="1"/>
    <col min="18" max="18" width="4.5" style="10" hidden="1" customWidth="1"/>
    <col min="19" max="22" width="4.09765625" style="10" hidden="1" customWidth="1"/>
    <col min="23" max="23" width="4.3984375" style="10" hidden="1" customWidth="1"/>
    <col min="24" max="24" width="4.5" style="10" hidden="1" customWidth="1"/>
    <col min="25" max="26" width="4.09765625" style="10" hidden="1" customWidth="1"/>
    <col min="27" max="27" width="4.59765625" style="10" hidden="1" customWidth="1"/>
    <col min="28" max="28" width="3.59765625" style="10" customWidth="1"/>
    <col min="29" max="29" width="4.3984375" style="10" customWidth="1"/>
    <col min="30" max="30" width="3.5" style="10" customWidth="1"/>
    <col min="31" max="31" width="4.3984375" style="10" customWidth="1"/>
    <col min="32" max="32" width="4.59765625" style="10" customWidth="1"/>
    <col min="33" max="33" width="3.8984375" style="10" customWidth="1"/>
    <col min="34" max="34" width="3.59765625" style="10" customWidth="1"/>
    <col min="35" max="35" width="3.8984375" style="10" customWidth="1"/>
    <col min="36" max="36" width="4.3984375" style="10" customWidth="1"/>
    <col min="37" max="37" width="16.09765625" style="10" customWidth="1"/>
    <col min="38" max="16384" width="9" style="10" customWidth="1"/>
  </cols>
  <sheetData>
    <row r="1" spans="1:37" s="11" customFormat="1" ht="22.5" customHeight="1">
      <c r="A1" s="450" t="str">
        <f ca="1">"BÁO CÁO BIÊN CHẾ CÁN BỘ, GIÁO VIÊN, NHÂN VIÊN NĂM HỌC "&amp;IF(MONTH(NOW())&gt;6,YEAR(NOW()),YEAR(NOW())-1)&amp;"-"&amp;IF(MONTH(NOW())&gt;6,YEAR(NOW())+1,YEAR(NOW()))</f>
        <v>BÁO CÁO BIÊN CHẾ CÁN BỘ, GIÁO VIÊN, NHÂN VIÊN NĂM HỌC 2018-2019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  <c r="AF1" s="450"/>
      <c r="AG1" s="450"/>
      <c r="AH1" s="450"/>
      <c r="AI1" s="450"/>
      <c r="AJ1" s="450"/>
      <c r="AK1" s="110" t="s">
        <v>186</v>
      </c>
    </row>
    <row r="2" spans="1:37" ht="27.75" customHeight="1">
      <c r="A2" s="450" t="str">
        <f ca="1">"ĐƠN VỊ: "&amp;'Thong tin don vi'!E6&amp;" - ĐỢT "&amp;IF(MONTH(NOW())&gt;6,1,2)&amp;" THÁNG "&amp;MONTH(NOW())&amp;"/"&amp;YEAR(NOW())</f>
        <v>ĐƠN VỊ: MẦM NON TƯ THỤC LẠC HỒNG - ĐỢT 2 THÁNG 1/2019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0"/>
      <c r="AF2" s="450"/>
      <c r="AG2" s="450"/>
      <c r="AH2" s="450"/>
      <c r="AI2" s="450"/>
      <c r="AJ2" s="450"/>
      <c r="AK2" s="2"/>
    </row>
    <row r="3" spans="2:37" ht="14.25" customHeight="1" thickBot="1">
      <c r="B3" s="5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8"/>
      <c r="T3" s="448"/>
      <c r="U3" s="448"/>
      <c r="V3" s="448"/>
      <c r="W3" s="448"/>
      <c r="X3" s="448"/>
      <c r="Y3" s="448"/>
      <c r="Z3" s="448"/>
      <c r="AA3" s="448"/>
      <c r="AB3" s="448"/>
      <c r="AC3" s="448"/>
      <c r="AD3" s="448"/>
      <c r="AE3" s="448"/>
      <c r="AF3" s="448"/>
      <c r="AG3" s="5"/>
      <c r="AH3" s="5"/>
      <c r="AI3" s="5"/>
      <c r="AJ3" s="5"/>
      <c r="AK3" s="5"/>
    </row>
    <row r="4" spans="1:37" s="4" customFormat="1" ht="46.5" customHeight="1">
      <c r="A4" s="442" t="s">
        <v>57</v>
      </c>
      <c r="B4" s="443"/>
      <c r="C4" s="406" t="s">
        <v>101</v>
      </c>
      <c r="D4" s="426" t="s">
        <v>16</v>
      </c>
      <c r="E4" s="426"/>
      <c r="F4" s="426"/>
      <c r="G4" s="426"/>
      <c r="H4" s="426" t="s">
        <v>17</v>
      </c>
      <c r="I4" s="426"/>
      <c r="J4" s="426"/>
      <c r="K4" s="426"/>
      <c r="L4" s="426"/>
      <c r="M4" s="426"/>
      <c r="N4" s="426"/>
      <c r="O4" s="426"/>
      <c r="P4" s="426"/>
      <c r="Q4" s="406" t="s">
        <v>18</v>
      </c>
      <c r="R4" s="406" t="s">
        <v>91</v>
      </c>
      <c r="S4" s="406" t="s">
        <v>95</v>
      </c>
      <c r="T4" s="406" t="s">
        <v>96</v>
      </c>
      <c r="U4" s="406" t="s">
        <v>97</v>
      </c>
      <c r="V4" s="406" t="s">
        <v>98</v>
      </c>
      <c r="W4" s="406" t="s">
        <v>99</v>
      </c>
      <c r="X4" s="406" t="s">
        <v>92</v>
      </c>
      <c r="Y4" s="406" t="s">
        <v>93</v>
      </c>
      <c r="Z4" s="406" t="s">
        <v>127</v>
      </c>
      <c r="AA4" s="406" t="s">
        <v>128</v>
      </c>
      <c r="AB4" s="406" t="s">
        <v>19</v>
      </c>
      <c r="AC4" s="406" t="s">
        <v>20</v>
      </c>
      <c r="AD4" s="406" t="s">
        <v>21</v>
      </c>
      <c r="AE4" s="406" t="s">
        <v>135</v>
      </c>
      <c r="AF4" s="406" t="s">
        <v>136</v>
      </c>
      <c r="AG4" s="406" t="s">
        <v>137</v>
      </c>
      <c r="AH4" s="406" t="s">
        <v>94</v>
      </c>
      <c r="AI4" s="406" t="s">
        <v>124</v>
      </c>
      <c r="AJ4" s="406" t="s">
        <v>22</v>
      </c>
      <c r="AK4" s="401" t="s">
        <v>100</v>
      </c>
    </row>
    <row r="5" spans="1:37" s="24" customFormat="1" ht="16.5" customHeight="1">
      <c r="A5" s="444"/>
      <c r="B5" s="445"/>
      <c r="C5" s="407"/>
      <c r="D5" s="404" t="s">
        <v>86</v>
      </c>
      <c r="E5" s="404" t="s">
        <v>123</v>
      </c>
      <c r="F5" s="404" t="s">
        <v>87</v>
      </c>
      <c r="G5" s="404" t="s">
        <v>88</v>
      </c>
      <c r="H5" s="412" t="s">
        <v>189</v>
      </c>
      <c r="I5" s="412"/>
      <c r="J5" s="412" t="s">
        <v>14</v>
      </c>
      <c r="K5" s="412"/>
      <c r="L5" s="412"/>
      <c r="M5" s="412"/>
      <c r="N5" s="412"/>
      <c r="O5" s="412"/>
      <c r="P5" s="404" t="s">
        <v>90</v>
      </c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9"/>
      <c r="AC5" s="407"/>
      <c r="AD5" s="409"/>
      <c r="AE5" s="407"/>
      <c r="AF5" s="409"/>
      <c r="AG5" s="407"/>
      <c r="AH5" s="407"/>
      <c r="AI5" s="407"/>
      <c r="AJ5" s="407"/>
      <c r="AK5" s="402"/>
    </row>
    <row r="6" spans="1:37" s="24" customFormat="1" ht="35.25" customHeight="1" thickBot="1">
      <c r="A6" s="446"/>
      <c r="B6" s="447"/>
      <c r="C6" s="408"/>
      <c r="D6" s="405"/>
      <c r="E6" s="425"/>
      <c r="F6" s="405"/>
      <c r="G6" s="405"/>
      <c r="H6" s="141" t="s">
        <v>5</v>
      </c>
      <c r="I6" s="141" t="s">
        <v>4</v>
      </c>
      <c r="J6" s="142" t="s">
        <v>89</v>
      </c>
      <c r="K6" s="141" t="s">
        <v>23</v>
      </c>
      <c r="L6" s="141" t="s">
        <v>24</v>
      </c>
      <c r="M6" s="142" t="s">
        <v>25</v>
      </c>
      <c r="N6" s="142" t="s">
        <v>26</v>
      </c>
      <c r="O6" s="142" t="s">
        <v>27</v>
      </c>
      <c r="P6" s="405"/>
      <c r="Q6" s="408"/>
      <c r="R6" s="408"/>
      <c r="S6" s="408"/>
      <c r="T6" s="408"/>
      <c r="U6" s="408"/>
      <c r="V6" s="408"/>
      <c r="W6" s="408"/>
      <c r="X6" s="408"/>
      <c r="Y6" s="408"/>
      <c r="Z6" s="408"/>
      <c r="AA6" s="408"/>
      <c r="AB6" s="408"/>
      <c r="AC6" s="408"/>
      <c r="AD6" s="408"/>
      <c r="AE6" s="449"/>
      <c r="AF6" s="408"/>
      <c r="AG6" s="408"/>
      <c r="AH6" s="408"/>
      <c r="AI6" s="408"/>
      <c r="AJ6" s="408"/>
      <c r="AK6" s="403"/>
    </row>
    <row r="7" spans="1:37" s="25" customFormat="1" ht="12" thickBot="1">
      <c r="A7" s="410">
        <v>1</v>
      </c>
      <c r="B7" s="411"/>
      <c r="C7" s="140">
        <v>2</v>
      </c>
      <c r="D7" s="140">
        <v>3</v>
      </c>
      <c r="E7" s="140">
        <v>4</v>
      </c>
      <c r="F7" s="140">
        <v>5</v>
      </c>
      <c r="G7" s="140">
        <v>6</v>
      </c>
      <c r="H7" s="140">
        <v>5</v>
      </c>
      <c r="I7" s="140">
        <v>6</v>
      </c>
      <c r="J7" s="140">
        <v>9</v>
      </c>
      <c r="K7" s="140">
        <v>10</v>
      </c>
      <c r="L7" s="140">
        <v>11</v>
      </c>
      <c r="M7" s="140">
        <v>12</v>
      </c>
      <c r="N7" s="140">
        <v>13</v>
      </c>
      <c r="O7" s="140">
        <v>14</v>
      </c>
      <c r="P7" s="140">
        <v>15</v>
      </c>
      <c r="Q7" s="140">
        <v>16</v>
      </c>
      <c r="R7" s="140">
        <v>17</v>
      </c>
      <c r="S7" s="140">
        <v>18</v>
      </c>
      <c r="T7" s="140">
        <v>19</v>
      </c>
      <c r="U7" s="140">
        <v>20</v>
      </c>
      <c r="V7" s="140">
        <v>21</v>
      </c>
      <c r="W7" s="140">
        <v>22</v>
      </c>
      <c r="X7" s="140">
        <v>23</v>
      </c>
      <c r="Y7" s="140">
        <v>24</v>
      </c>
      <c r="Z7" s="140">
        <v>25</v>
      </c>
      <c r="AA7" s="140">
        <v>26</v>
      </c>
      <c r="AB7" s="140">
        <v>7</v>
      </c>
      <c r="AC7" s="140">
        <v>8</v>
      </c>
      <c r="AD7" s="140">
        <v>9</v>
      </c>
      <c r="AE7" s="140">
        <v>10</v>
      </c>
      <c r="AF7" s="140">
        <v>11</v>
      </c>
      <c r="AG7" s="140">
        <v>12</v>
      </c>
      <c r="AH7" s="140">
        <v>13</v>
      </c>
      <c r="AI7" s="140">
        <v>14</v>
      </c>
      <c r="AJ7" s="140">
        <v>15</v>
      </c>
      <c r="AK7" s="143">
        <v>16</v>
      </c>
    </row>
    <row r="8" spans="1:38" ht="16.5" customHeight="1">
      <c r="A8" s="416" t="s">
        <v>11</v>
      </c>
      <c r="B8" s="111" t="s">
        <v>62</v>
      </c>
      <c r="C8" s="112">
        <f>SUM(D8:E8,H8:I8,AB8:AJ8)</f>
        <v>0</v>
      </c>
      <c r="D8" s="130"/>
      <c r="E8" s="130"/>
      <c r="F8" s="419"/>
      <c r="G8" s="420"/>
      <c r="H8" s="130"/>
      <c r="I8" s="130"/>
      <c r="J8" s="419"/>
      <c r="K8" s="430"/>
      <c r="L8" s="430"/>
      <c r="M8" s="430"/>
      <c r="N8" s="430"/>
      <c r="O8" s="430"/>
      <c r="P8" s="430"/>
      <c r="Q8" s="430"/>
      <c r="R8" s="430"/>
      <c r="S8" s="430"/>
      <c r="T8" s="430"/>
      <c r="U8" s="430"/>
      <c r="V8" s="430"/>
      <c r="W8" s="430"/>
      <c r="X8" s="430"/>
      <c r="Y8" s="430"/>
      <c r="Z8" s="430"/>
      <c r="AA8" s="420"/>
      <c r="AB8" s="130"/>
      <c r="AC8" s="130"/>
      <c r="AD8" s="130"/>
      <c r="AE8" s="130"/>
      <c r="AF8" s="130"/>
      <c r="AG8" s="130"/>
      <c r="AH8" s="130"/>
      <c r="AI8" s="130"/>
      <c r="AJ8" s="130"/>
      <c r="AK8" s="135"/>
      <c r="AL8" s="10">
        <f>IF(AND(AJ8&gt;0,AK8=""),"Ero","")</f>
      </c>
    </row>
    <row r="9" spans="1:38" ht="16.5" customHeight="1">
      <c r="A9" s="417"/>
      <c r="B9" s="127" t="s">
        <v>6</v>
      </c>
      <c r="C9" s="113">
        <f aca="true" t="shared" si="0" ref="C9:C15">SUM(D9:E9,H9:I9,AB9:AJ9)</f>
        <v>0</v>
      </c>
      <c r="D9" s="131"/>
      <c r="E9" s="131"/>
      <c r="F9" s="421"/>
      <c r="G9" s="422"/>
      <c r="H9" s="131"/>
      <c r="I9" s="131"/>
      <c r="J9" s="421"/>
      <c r="K9" s="431"/>
      <c r="L9" s="431"/>
      <c r="M9" s="431"/>
      <c r="N9" s="431"/>
      <c r="O9" s="431"/>
      <c r="P9" s="431"/>
      <c r="Q9" s="431"/>
      <c r="R9" s="431"/>
      <c r="S9" s="431"/>
      <c r="T9" s="431"/>
      <c r="U9" s="431"/>
      <c r="V9" s="431"/>
      <c r="W9" s="431"/>
      <c r="X9" s="431"/>
      <c r="Y9" s="431"/>
      <c r="Z9" s="431"/>
      <c r="AA9" s="422"/>
      <c r="AB9" s="131"/>
      <c r="AC9" s="131"/>
      <c r="AD9" s="131"/>
      <c r="AE9" s="131"/>
      <c r="AF9" s="131"/>
      <c r="AG9" s="131"/>
      <c r="AH9" s="131"/>
      <c r="AI9" s="131"/>
      <c r="AJ9" s="131"/>
      <c r="AK9" s="136"/>
      <c r="AL9" s="10">
        <f aca="true" t="shared" si="1" ref="AL9:AL23">IF(AND(AJ9&gt;0,AK9=""),"Ero","")</f>
      </c>
    </row>
    <row r="10" spans="1:38" ht="16.5" customHeight="1">
      <c r="A10" s="417"/>
      <c r="B10" s="211" t="s">
        <v>184</v>
      </c>
      <c r="C10" s="128">
        <f t="shared" si="0"/>
        <v>0</v>
      </c>
      <c r="D10" s="132"/>
      <c r="E10" s="132"/>
      <c r="F10" s="421"/>
      <c r="G10" s="422"/>
      <c r="H10" s="132"/>
      <c r="I10" s="132"/>
      <c r="J10" s="421"/>
      <c r="K10" s="431"/>
      <c r="L10" s="431"/>
      <c r="M10" s="431"/>
      <c r="N10" s="431"/>
      <c r="O10" s="431"/>
      <c r="P10" s="431"/>
      <c r="Q10" s="431"/>
      <c r="R10" s="431"/>
      <c r="S10" s="431"/>
      <c r="T10" s="431"/>
      <c r="U10" s="431"/>
      <c r="V10" s="431"/>
      <c r="W10" s="431"/>
      <c r="X10" s="431"/>
      <c r="Y10" s="431"/>
      <c r="Z10" s="431"/>
      <c r="AA10" s="42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7"/>
      <c r="AL10" s="10">
        <f t="shared" si="1"/>
      </c>
    </row>
    <row r="11" spans="1:38" ht="16.5" customHeight="1" thickBot="1">
      <c r="A11" s="418"/>
      <c r="B11" s="120" t="s">
        <v>6</v>
      </c>
      <c r="C11" s="121">
        <f t="shared" si="0"/>
        <v>0</v>
      </c>
      <c r="D11" s="133"/>
      <c r="E11" s="133"/>
      <c r="F11" s="423"/>
      <c r="G11" s="424"/>
      <c r="H11" s="133"/>
      <c r="I11" s="133"/>
      <c r="J11" s="423"/>
      <c r="K11" s="432"/>
      <c r="L11" s="432"/>
      <c r="M11" s="432"/>
      <c r="N11" s="432"/>
      <c r="O11" s="432"/>
      <c r="P11" s="432"/>
      <c r="Q11" s="432"/>
      <c r="R11" s="432"/>
      <c r="S11" s="432"/>
      <c r="T11" s="432"/>
      <c r="U11" s="432"/>
      <c r="V11" s="432"/>
      <c r="W11" s="432"/>
      <c r="X11" s="432"/>
      <c r="Y11" s="432"/>
      <c r="Z11" s="432"/>
      <c r="AA11" s="424"/>
      <c r="AB11" s="133"/>
      <c r="AC11" s="133"/>
      <c r="AD11" s="133"/>
      <c r="AE11" s="133"/>
      <c r="AF11" s="133"/>
      <c r="AG11" s="133"/>
      <c r="AH11" s="133"/>
      <c r="AI11" s="133"/>
      <c r="AJ11" s="133"/>
      <c r="AK11" s="138"/>
      <c r="AL11" s="10">
        <f t="shared" si="1"/>
      </c>
    </row>
    <row r="12" spans="1:38" ht="16.5" customHeight="1">
      <c r="A12" s="413" t="s">
        <v>9</v>
      </c>
      <c r="B12" s="114" t="s">
        <v>62</v>
      </c>
      <c r="C12" s="115">
        <f t="shared" si="0"/>
        <v>0</v>
      </c>
      <c r="D12" s="134"/>
      <c r="E12" s="134"/>
      <c r="F12" s="419"/>
      <c r="G12" s="430"/>
      <c r="H12" s="420"/>
      <c r="I12" s="134"/>
      <c r="J12" s="419"/>
      <c r="K12" s="430"/>
      <c r="L12" s="430"/>
      <c r="M12" s="430"/>
      <c r="N12" s="430"/>
      <c r="O12" s="430"/>
      <c r="P12" s="430"/>
      <c r="Q12" s="430"/>
      <c r="R12" s="430"/>
      <c r="S12" s="430"/>
      <c r="T12" s="430"/>
      <c r="U12" s="430"/>
      <c r="V12" s="430"/>
      <c r="W12" s="430"/>
      <c r="X12" s="430"/>
      <c r="Y12" s="430"/>
      <c r="Z12" s="430"/>
      <c r="AA12" s="420"/>
      <c r="AB12" s="134"/>
      <c r="AC12" s="134"/>
      <c r="AD12" s="134"/>
      <c r="AE12" s="134"/>
      <c r="AF12" s="134"/>
      <c r="AG12" s="134"/>
      <c r="AH12" s="134"/>
      <c r="AI12" s="134"/>
      <c r="AJ12" s="134"/>
      <c r="AK12" s="139"/>
      <c r="AL12" s="10">
        <f t="shared" si="1"/>
      </c>
    </row>
    <row r="13" spans="1:38" ht="16.5" customHeight="1">
      <c r="A13" s="414"/>
      <c r="B13" s="127" t="s">
        <v>6</v>
      </c>
      <c r="C13" s="113">
        <f t="shared" si="0"/>
        <v>0</v>
      </c>
      <c r="D13" s="131"/>
      <c r="E13" s="131"/>
      <c r="F13" s="421"/>
      <c r="G13" s="431"/>
      <c r="H13" s="422"/>
      <c r="I13" s="131"/>
      <c r="J13" s="421"/>
      <c r="K13" s="431"/>
      <c r="L13" s="431"/>
      <c r="M13" s="431"/>
      <c r="N13" s="431"/>
      <c r="O13" s="431"/>
      <c r="P13" s="431"/>
      <c r="Q13" s="431"/>
      <c r="R13" s="431"/>
      <c r="S13" s="431"/>
      <c r="T13" s="431"/>
      <c r="U13" s="431"/>
      <c r="V13" s="431"/>
      <c r="W13" s="431"/>
      <c r="X13" s="431"/>
      <c r="Y13" s="431"/>
      <c r="Z13" s="431"/>
      <c r="AA13" s="422"/>
      <c r="AB13" s="131"/>
      <c r="AC13" s="131"/>
      <c r="AD13" s="131"/>
      <c r="AE13" s="131"/>
      <c r="AF13" s="131"/>
      <c r="AG13" s="131"/>
      <c r="AH13" s="131"/>
      <c r="AI13" s="131"/>
      <c r="AJ13" s="131"/>
      <c r="AK13" s="136"/>
      <c r="AL13" s="10">
        <f t="shared" si="1"/>
      </c>
    </row>
    <row r="14" spans="1:38" ht="16.5" customHeight="1">
      <c r="A14" s="414"/>
      <c r="B14" s="211" t="s">
        <v>184</v>
      </c>
      <c r="C14" s="128">
        <f t="shared" si="0"/>
        <v>0</v>
      </c>
      <c r="D14" s="132"/>
      <c r="E14" s="132"/>
      <c r="F14" s="421"/>
      <c r="G14" s="431"/>
      <c r="H14" s="422"/>
      <c r="I14" s="132"/>
      <c r="J14" s="421"/>
      <c r="K14" s="431"/>
      <c r="L14" s="431"/>
      <c r="M14" s="431"/>
      <c r="N14" s="431"/>
      <c r="O14" s="431"/>
      <c r="P14" s="431"/>
      <c r="Q14" s="431"/>
      <c r="R14" s="431"/>
      <c r="S14" s="431"/>
      <c r="T14" s="431"/>
      <c r="U14" s="431"/>
      <c r="V14" s="431"/>
      <c r="W14" s="431"/>
      <c r="X14" s="431"/>
      <c r="Y14" s="431"/>
      <c r="Z14" s="431"/>
      <c r="AA14" s="42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7"/>
      <c r="AL14" s="10">
        <f t="shared" si="1"/>
      </c>
    </row>
    <row r="15" spans="1:38" ht="16.5" customHeight="1" thickBot="1">
      <c r="A15" s="415"/>
      <c r="B15" s="120" t="s">
        <v>6</v>
      </c>
      <c r="C15" s="121">
        <f t="shared" si="0"/>
        <v>0</v>
      </c>
      <c r="D15" s="133"/>
      <c r="E15" s="133"/>
      <c r="F15" s="423"/>
      <c r="G15" s="432"/>
      <c r="H15" s="424"/>
      <c r="I15" s="133"/>
      <c r="J15" s="423"/>
      <c r="K15" s="432"/>
      <c r="L15" s="432"/>
      <c r="M15" s="432"/>
      <c r="N15" s="432"/>
      <c r="O15" s="432"/>
      <c r="P15" s="432"/>
      <c r="Q15" s="432"/>
      <c r="R15" s="432"/>
      <c r="S15" s="432"/>
      <c r="T15" s="432"/>
      <c r="U15" s="432"/>
      <c r="V15" s="432"/>
      <c r="W15" s="432"/>
      <c r="X15" s="432"/>
      <c r="Y15" s="432"/>
      <c r="Z15" s="432"/>
      <c r="AA15" s="424"/>
      <c r="AB15" s="133"/>
      <c r="AC15" s="133"/>
      <c r="AD15" s="133"/>
      <c r="AE15" s="133"/>
      <c r="AF15" s="133"/>
      <c r="AG15" s="133"/>
      <c r="AH15" s="133"/>
      <c r="AI15" s="133"/>
      <c r="AJ15" s="133"/>
      <c r="AK15" s="138"/>
      <c r="AL15" s="10">
        <f t="shared" si="1"/>
      </c>
    </row>
    <row r="16" spans="1:38" ht="16.5" customHeight="1" hidden="1">
      <c r="A16" s="433" t="s">
        <v>14</v>
      </c>
      <c r="B16" s="114" t="s">
        <v>62</v>
      </c>
      <c r="C16" s="115">
        <f>SUM(F16,D16,J16:O16,Q16:T16,X16:Y16,AA16:AD16,AG16:AH16,AJ16)</f>
        <v>0</v>
      </c>
      <c r="D16" s="134"/>
      <c r="E16" s="427"/>
      <c r="F16" s="134"/>
      <c r="G16" s="419"/>
      <c r="H16" s="430"/>
      <c r="I16" s="420"/>
      <c r="J16" s="134"/>
      <c r="K16" s="134"/>
      <c r="L16" s="134"/>
      <c r="M16" s="134"/>
      <c r="N16" s="134"/>
      <c r="O16" s="134"/>
      <c r="P16" s="427"/>
      <c r="Q16" s="134"/>
      <c r="R16" s="134"/>
      <c r="S16" s="134"/>
      <c r="T16" s="134"/>
      <c r="U16" s="419"/>
      <c r="V16" s="430"/>
      <c r="W16" s="420"/>
      <c r="X16" s="134"/>
      <c r="Y16" s="134"/>
      <c r="Z16" s="427"/>
      <c r="AA16" s="134"/>
      <c r="AB16" s="134"/>
      <c r="AC16" s="134"/>
      <c r="AD16" s="134"/>
      <c r="AE16" s="419"/>
      <c r="AF16" s="420"/>
      <c r="AG16" s="134"/>
      <c r="AH16" s="134"/>
      <c r="AI16" s="427"/>
      <c r="AJ16" s="134"/>
      <c r="AK16" s="139"/>
      <c r="AL16" s="10">
        <f t="shared" si="1"/>
      </c>
    </row>
    <row r="17" spans="1:38" ht="16.5" customHeight="1" hidden="1">
      <c r="A17" s="434"/>
      <c r="B17" s="127" t="s">
        <v>6</v>
      </c>
      <c r="C17" s="113">
        <f>SUM(F17,D17,J17:O17,Q17:T17,X17:Y17,AA17:AD17,AG17:AH17,AJ17)</f>
        <v>0</v>
      </c>
      <c r="D17" s="131"/>
      <c r="E17" s="428"/>
      <c r="F17" s="131"/>
      <c r="G17" s="421"/>
      <c r="H17" s="431"/>
      <c r="I17" s="422"/>
      <c r="J17" s="131"/>
      <c r="K17" s="131"/>
      <c r="L17" s="131"/>
      <c r="M17" s="131"/>
      <c r="N17" s="131"/>
      <c r="O17" s="131"/>
      <c r="P17" s="428"/>
      <c r="Q17" s="131"/>
      <c r="R17" s="131"/>
      <c r="S17" s="131"/>
      <c r="T17" s="131"/>
      <c r="U17" s="421"/>
      <c r="V17" s="431"/>
      <c r="W17" s="422"/>
      <c r="X17" s="131"/>
      <c r="Y17" s="131"/>
      <c r="Z17" s="428"/>
      <c r="AA17" s="131"/>
      <c r="AB17" s="131"/>
      <c r="AC17" s="131"/>
      <c r="AD17" s="131"/>
      <c r="AE17" s="421"/>
      <c r="AF17" s="422"/>
      <c r="AG17" s="131"/>
      <c r="AH17" s="131"/>
      <c r="AI17" s="428"/>
      <c r="AJ17" s="131"/>
      <c r="AK17" s="136"/>
      <c r="AL17" s="10">
        <f t="shared" si="1"/>
      </c>
    </row>
    <row r="18" spans="1:38" ht="16.5" customHeight="1" hidden="1">
      <c r="A18" s="434"/>
      <c r="B18" s="211" t="s">
        <v>184</v>
      </c>
      <c r="C18" s="128">
        <f>SUM(F18,D18,J18:O18,Q18:T18,X18:Y18,AA18:AD18,AG18:AH18,AJ18)</f>
        <v>0</v>
      </c>
      <c r="D18" s="132"/>
      <c r="E18" s="428"/>
      <c r="F18" s="132"/>
      <c r="G18" s="421"/>
      <c r="H18" s="431"/>
      <c r="I18" s="422"/>
      <c r="J18" s="132"/>
      <c r="K18" s="132"/>
      <c r="L18" s="132"/>
      <c r="M18" s="132"/>
      <c r="N18" s="132"/>
      <c r="O18" s="132"/>
      <c r="P18" s="428"/>
      <c r="Q18" s="132"/>
      <c r="R18" s="132"/>
      <c r="S18" s="132"/>
      <c r="T18" s="132"/>
      <c r="U18" s="421"/>
      <c r="V18" s="431"/>
      <c r="W18" s="422"/>
      <c r="X18" s="132"/>
      <c r="Y18" s="132"/>
      <c r="Z18" s="428"/>
      <c r="AA18" s="132"/>
      <c r="AB18" s="132"/>
      <c r="AC18" s="132"/>
      <c r="AD18" s="132"/>
      <c r="AE18" s="421"/>
      <c r="AF18" s="422"/>
      <c r="AG18" s="132"/>
      <c r="AH18" s="132"/>
      <c r="AI18" s="428"/>
      <c r="AJ18" s="132"/>
      <c r="AK18" s="137"/>
      <c r="AL18" s="10">
        <f t="shared" si="1"/>
      </c>
    </row>
    <row r="19" spans="1:38" ht="16.5" customHeight="1" hidden="1" thickBot="1">
      <c r="A19" s="435"/>
      <c r="B19" s="120" t="s">
        <v>6</v>
      </c>
      <c r="C19" s="121">
        <f>SUM(F19,D19,J19:O19,Q19:T19,X19:Y19,AA19:AD19,AG19:AH19,AJ19)</f>
        <v>0</v>
      </c>
      <c r="D19" s="133"/>
      <c r="E19" s="429"/>
      <c r="F19" s="133"/>
      <c r="G19" s="423"/>
      <c r="H19" s="432"/>
      <c r="I19" s="424"/>
      <c r="J19" s="133"/>
      <c r="K19" s="133"/>
      <c r="L19" s="133"/>
      <c r="M19" s="133"/>
      <c r="N19" s="133"/>
      <c r="O19" s="133"/>
      <c r="P19" s="429"/>
      <c r="Q19" s="133"/>
      <c r="R19" s="133"/>
      <c r="S19" s="133"/>
      <c r="T19" s="133"/>
      <c r="U19" s="423"/>
      <c r="V19" s="432"/>
      <c r="W19" s="424"/>
      <c r="X19" s="133"/>
      <c r="Y19" s="133"/>
      <c r="Z19" s="429"/>
      <c r="AA19" s="133"/>
      <c r="AB19" s="133"/>
      <c r="AC19" s="133"/>
      <c r="AD19" s="133"/>
      <c r="AE19" s="423"/>
      <c r="AF19" s="424"/>
      <c r="AG19" s="133"/>
      <c r="AH19" s="133"/>
      <c r="AI19" s="429"/>
      <c r="AJ19" s="133"/>
      <c r="AK19" s="138"/>
      <c r="AL19" s="10">
        <f t="shared" si="1"/>
      </c>
    </row>
    <row r="20" spans="1:38" ht="16.5" customHeight="1" hidden="1">
      <c r="A20" s="436" t="s">
        <v>1</v>
      </c>
      <c r="B20" s="111" t="s">
        <v>62</v>
      </c>
      <c r="C20" s="112">
        <f>SUM(D20,G20,P20:W20,Y20:AD20,AG20:AH20,AJ20)</f>
        <v>0</v>
      </c>
      <c r="D20" s="130"/>
      <c r="E20" s="419"/>
      <c r="F20" s="420"/>
      <c r="G20" s="130"/>
      <c r="H20" s="419"/>
      <c r="I20" s="430"/>
      <c r="J20" s="430"/>
      <c r="K20" s="430"/>
      <c r="L20" s="430"/>
      <c r="M20" s="430"/>
      <c r="N20" s="430"/>
      <c r="O20" s="420"/>
      <c r="P20" s="130"/>
      <c r="Q20" s="130"/>
      <c r="R20" s="130"/>
      <c r="S20" s="130"/>
      <c r="T20" s="130"/>
      <c r="U20" s="130"/>
      <c r="V20" s="130"/>
      <c r="W20" s="130"/>
      <c r="X20" s="427"/>
      <c r="Y20" s="130"/>
      <c r="Z20" s="130"/>
      <c r="AA20" s="130"/>
      <c r="AB20" s="130"/>
      <c r="AC20" s="130"/>
      <c r="AD20" s="130"/>
      <c r="AE20" s="419"/>
      <c r="AF20" s="420"/>
      <c r="AG20" s="130"/>
      <c r="AH20" s="130"/>
      <c r="AI20" s="427"/>
      <c r="AJ20" s="130"/>
      <c r="AK20" s="135"/>
      <c r="AL20" s="10">
        <f t="shared" si="1"/>
      </c>
    </row>
    <row r="21" spans="1:38" ht="16.5" customHeight="1" hidden="1">
      <c r="A21" s="437"/>
      <c r="B21" s="127" t="s">
        <v>6</v>
      </c>
      <c r="C21" s="113">
        <f>SUM(D21,G21,P21:W21,Y21:AD21,AG21:AH21,AJ21)</f>
        <v>0</v>
      </c>
      <c r="D21" s="131"/>
      <c r="E21" s="421"/>
      <c r="F21" s="422"/>
      <c r="G21" s="131"/>
      <c r="H21" s="421"/>
      <c r="I21" s="431"/>
      <c r="J21" s="431"/>
      <c r="K21" s="431"/>
      <c r="L21" s="431"/>
      <c r="M21" s="431"/>
      <c r="N21" s="431"/>
      <c r="O21" s="422"/>
      <c r="P21" s="131"/>
      <c r="Q21" s="131"/>
      <c r="R21" s="131"/>
      <c r="S21" s="131"/>
      <c r="T21" s="131"/>
      <c r="U21" s="131"/>
      <c r="V21" s="131"/>
      <c r="W21" s="131"/>
      <c r="X21" s="428"/>
      <c r="Y21" s="131"/>
      <c r="Z21" s="131"/>
      <c r="AA21" s="131"/>
      <c r="AB21" s="131"/>
      <c r="AC21" s="131"/>
      <c r="AD21" s="131"/>
      <c r="AE21" s="421"/>
      <c r="AF21" s="422"/>
      <c r="AG21" s="131"/>
      <c r="AH21" s="131"/>
      <c r="AI21" s="428"/>
      <c r="AJ21" s="131"/>
      <c r="AK21" s="136"/>
      <c r="AL21" s="10">
        <f t="shared" si="1"/>
      </c>
    </row>
    <row r="22" spans="1:38" ht="16.5" customHeight="1" hidden="1">
      <c r="A22" s="437"/>
      <c r="B22" s="211" t="s">
        <v>184</v>
      </c>
      <c r="C22" s="128">
        <f>SUM(D22,G22,P22:W22,Y22:AD22,AG22:AH22,AJ22)</f>
        <v>0</v>
      </c>
      <c r="D22" s="132"/>
      <c r="E22" s="421"/>
      <c r="F22" s="422"/>
      <c r="G22" s="132"/>
      <c r="H22" s="421"/>
      <c r="I22" s="431"/>
      <c r="J22" s="431"/>
      <c r="K22" s="431"/>
      <c r="L22" s="431"/>
      <c r="M22" s="431"/>
      <c r="N22" s="431"/>
      <c r="O22" s="422"/>
      <c r="P22" s="132"/>
      <c r="Q22" s="132"/>
      <c r="R22" s="132"/>
      <c r="S22" s="132"/>
      <c r="T22" s="132"/>
      <c r="U22" s="132"/>
      <c r="V22" s="132"/>
      <c r="W22" s="132"/>
      <c r="X22" s="428"/>
      <c r="Y22" s="132"/>
      <c r="Z22" s="132"/>
      <c r="AA22" s="132"/>
      <c r="AB22" s="132"/>
      <c r="AC22" s="132"/>
      <c r="AD22" s="132"/>
      <c r="AE22" s="421"/>
      <c r="AF22" s="422"/>
      <c r="AG22" s="132"/>
      <c r="AH22" s="132"/>
      <c r="AI22" s="428"/>
      <c r="AJ22" s="132"/>
      <c r="AK22" s="137"/>
      <c r="AL22" s="10">
        <f t="shared" si="1"/>
      </c>
    </row>
    <row r="23" spans="1:38" ht="16.5" customHeight="1" hidden="1" thickBot="1">
      <c r="A23" s="438"/>
      <c r="B23" s="120" t="s">
        <v>6</v>
      </c>
      <c r="C23" s="121">
        <f>SUM(D23,G23,P23:W23,Y23:AD23,AG23:AH23,AJ23)</f>
        <v>0</v>
      </c>
      <c r="D23" s="133"/>
      <c r="E23" s="423"/>
      <c r="F23" s="424"/>
      <c r="G23" s="133"/>
      <c r="H23" s="423"/>
      <c r="I23" s="432"/>
      <c r="J23" s="432"/>
      <c r="K23" s="432"/>
      <c r="L23" s="432"/>
      <c r="M23" s="432"/>
      <c r="N23" s="432"/>
      <c r="O23" s="424"/>
      <c r="P23" s="133"/>
      <c r="Q23" s="133"/>
      <c r="R23" s="133"/>
      <c r="S23" s="133"/>
      <c r="T23" s="133"/>
      <c r="U23" s="133"/>
      <c r="V23" s="133"/>
      <c r="W23" s="133"/>
      <c r="X23" s="429"/>
      <c r="Y23" s="133"/>
      <c r="Z23" s="133"/>
      <c r="AA23" s="133"/>
      <c r="AB23" s="133"/>
      <c r="AC23" s="133"/>
      <c r="AD23" s="133"/>
      <c r="AE23" s="423"/>
      <c r="AF23" s="424"/>
      <c r="AG23" s="133"/>
      <c r="AH23" s="133"/>
      <c r="AI23" s="429"/>
      <c r="AJ23" s="133"/>
      <c r="AK23" s="138"/>
      <c r="AL23" s="10">
        <f t="shared" si="1"/>
      </c>
    </row>
    <row r="24" spans="1:37" ht="16.5" customHeight="1">
      <c r="A24" s="439" t="s">
        <v>10</v>
      </c>
      <c r="B24" s="116" t="s">
        <v>62</v>
      </c>
      <c r="C24" s="115">
        <f>SUM(D24:AJ24)</f>
        <v>0</v>
      </c>
      <c r="D24" s="115">
        <f>D8+D12+D16+D20</f>
        <v>0</v>
      </c>
      <c r="E24" s="115">
        <f>E8+E12</f>
        <v>0</v>
      </c>
      <c r="F24" s="115">
        <f>F16</f>
        <v>0</v>
      </c>
      <c r="G24" s="115">
        <f>G20</f>
        <v>0</v>
      </c>
      <c r="H24" s="115">
        <f>H8</f>
        <v>0</v>
      </c>
      <c r="I24" s="115">
        <f>I8+I12</f>
        <v>0</v>
      </c>
      <c r="J24" s="115">
        <f aca="true" t="shared" si="2" ref="J24:O24">J16</f>
        <v>0</v>
      </c>
      <c r="K24" s="115">
        <f t="shared" si="2"/>
        <v>0</v>
      </c>
      <c r="L24" s="115">
        <f t="shared" si="2"/>
        <v>0</v>
      </c>
      <c r="M24" s="115">
        <f t="shared" si="2"/>
        <v>0</v>
      </c>
      <c r="N24" s="115">
        <f t="shared" si="2"/>
        <v>0</v>
      </c>
      <c r="O24" s="115">
        <f t="shared" si="2"/>
        <v>0</v>
      </c>
      <c r="P24" s="115">
        <f>P20</f>
        <v>0</v>
      </c>
      <c r="Q24" s="115">
        <f>Q16+Q20</f>
        <v>0</v>
      </c>
      <c r="R24" s="115">
        <f>R16+R20</f>
        <v>0</v>
      </c>
      <c r="S24" s="115">
        <f>S16+S20</f>
        <v>0</v>
      </c>
      <c r="T24" s="115">
        <f>T16+T20</f>
        <v>0</v>
      </c>
      <c r="U24" s="115">
        <f aca="true" t="shared" si="3" ref="U24:W27">U20</f>
        <v>0</v>
      </c>
      <c r="V24" s="115">
        <f t="shared" si="3"/>
        <v>0</v>
      </c>
      <c r="W24" s="115">
        <f t="shared" si="3"/>
        <v>0</v>
      </c>
      <c r="X24" s="115">
        <f>X16</f>
        <v>0</v>
      </c>
      <c r="Y24" s="115">
        <f>Y16+Y20</f>
        <v>0</v>
      </c>
      <c r="Z24" s="115">
        <f>Z20</f>
        <v>0</v>
      </c>
      <c r="AA24" s="115">
        <f>AA16+AA20</f>
        <v>0</v>
      </c>
      <c r="AB24" s="115">
        <f>AB8+AB12+AB16+AB20</f>
        <v>0</v>
      </c>
      <c r="AC24" s="115">
        <f>AC8+AC12+AC16+AC20</f>
        <v>0</v>
      </c>
      <c r="AD24" s="115">
        <f>AD8+AD12+AD16+AD20</f>
        <v>0</v>
      </c>
      <c r="AE24" s="115">
        <f>AE8+AE12</f>
        <v>0</v>
      </c>
      <c r="AF24" s="115">
        <f>AF8+AF12</f>
        <v>0</v>
      </c>
      <c r="AG24" s="115">
        <f>AG8+AG12+AG16+AG20</f>
        <v>0</v>
      </c>
      <c r="AH24" s="115">
        <f>AH8+AH12+AH16+AH20</f>
        <v>0</v>
      </c>
      <c r="AI24" s="115">
        <f>AI8+AI12</f>
        <v>0</v>
      </c>
      <c r="AJ24" s="115">
        <f>AJ8+AJ12+AJ16+AJ20</f>
        <v>0</v>
      </c>
      <c r="AK24" s="118"/>
    </row>
    <row r="25" spans="1:37" ht="16.5" customHeight="1" thickBot="1">
      <c r="A25" s="440"/>
      <c r="B25" s="117" t="s">
        <v>6</v>
      </c>
      <c r="C25" s="113">
        <f>SUM(D25:AJ25)</f>
        <v>0</v>
      </c>
      <c r="D25" s="113">
        <f>D9+D13+D17+D21</f>
        <v>0</v>
      </c>
      <c r="E25" s="113">
        <f>E9+E13</f>
        <v>0</v>
      </c>
      <c r="F25" s="113">
        <f>F17</f>
        <v>0</v>
      </c>
      <c r="G25" s="113">
        <f>G21</f>
        <v>0</v>
      </c>
      <c r="H25" s="113">
        <f>H9</f>
        <v>0</v>
      </c>
      <c r="I25" s="113">
        <f>I9+I13</f>
        <v>0</v>
      </c>
      <c r="J25" s="113">
        <f aca="true" t="shared" si="4" ref="J25:O27">J17</f>
        <v>0</v>
      </c>
      <c r="K25" s="113">
        <f t="shared" si="4"/>
        <v>0</v>
      </c>
      <c r="L25" s="113">
        <f t="shared" si="4"/>
        <v>0</v>
      </c>
      <c r="M25" s="113">
        <f t="shared" si="4"/>
        <v>0</v>
      </c>
      <c r="N25" s="113">
        <f t="shared" si="4"/>
        <v>0</v>
      </c>
      <c r="O25" s="113">
        <f t="shared" si="4"/>
        <v>0</v>
      </c>
      <c r="P25" s="113">
        <f>P21</f>
        <v>0</v>
      </c>
      <c r="Q25" s="113">
        <f aca="true" t="shared" si="5" ref="Q25:T27">Q17+Q21</f>
        <v>0</v>
      </c>
      <c r="R25" s="113">
        <f t="shared" si="5"/>
        <v>0</v>
      </c>
      <c r="S25" s="113">
        <f t="shared" si="5"/>
        <v>0</v>
      </c>
      <c r="T25" s="113">
        <f t="shared" si="5"/>
        <v>0</v>
      </c>
      <c r="U25" s="113">
        <f t="shared" si="3"/>
        <v>0</v>
      </c>
      <c r="V25" s="113">
        <f t="shared" si="3"/>
        <v>0</v>
      </c>
      <c r="W25" s="113">
        <f t="shared" si="3"/>
        <v>0</v>
      </c>
      <c r="X25" s="113">
        <f>X17</f>
        <v>0</v>
      </c>
      <c r="Y25" s="113">
        <f>Y17+Y21</f>
        <v>0</v>
      </c>
      <c r="Z25" s="113">
        <f>Z21</f>
        <v>0</v>
      </c>
      <c r="AA25" s="113">
        <f>AA17+AA21</f>
        <v>0</v>
      </c>
      <c r="AB25" s="113">
        <f aca="true" t="shared" si="6" ref="AB25:AD27">AB9+AB13+AB17+AB21</f>
        <v>0</v>
      </c>
      <c r="AC25" s="113">
        <f t="shared" si="6"/>
        <v>0</v>
      </c>
      <c r="AD25" s="113">
        <f t="shared" si="6"/>
        <v>0</v>
      </c>
      <c r="AE25" s="113">
        <f aca="true" t="shared" si="7" ref="AE25:AF27">AE9+AE13</f>
        <v>0</v>
      </c>
      <c r="AF25" s="113">
        <f t="shared" si="7"/>
        <v>0</v>
      </c>
      <c r="AG25" s="113">
        <f aca="true" t="shared" si="8" ref="AG25:AH27">AG9+AG13+AG17+AG21</f>
        <v>0</v>
      </c>
      <c r="AH25" s="113">
        <f t="shared" si="8"/>
        <v>0</v>
      </c>
      <c r="AI25" s="113">
        <f>AI9+AI13</f>
        <v>0</v>
      </c>
      <c r="AJ25" s="113">
        <f>AJ9+AJ13+AJ17+AJ21</f>
        <v>0</v>
      </c>
      <c r="AK25" s="119"/>
    </row>
    <row r="26" spans="1:37" ht="16.5" customHeight="1">
      <c r="A26" s="440"/>
      <c r="B26" s="122" t="s">
        <v>28</v>
      </c>
      <c r="C26" s="123">
        <f>SUM(D26:AJ26)</f>
        <v>0</v>
      </c>
      <c r="D26" s="123">
        <f>D10+D14+D18+D22</f>
        <v>0</v>
      </c>
      <c r="E26" s="123">
        <f>E10+E14</f>
        <v>0</v>
      </c>
      <c r="F26" s="123">
        <f>F18</f>
        <v>0</v>
      </c>
      <c r="G26" s="123">
        <f>G22</f>
        <v>0</v>
      </c>
      <c r="H26" s="123">
        <f>H10</f>
        <v>0</v>
      </c>
      <c r="I26" s="123">
        <f>I10+I14</f>
        <v>0</v>
      </c>
      <c r="J26" s="123">
        <f t="shared" si="4"/>
        <v>0</v>
      </c>
      <c r="K26" s="123">
        <f t="shared" si="4"/>
        <v>0</v>
      </c>
      <c r="L26" s="123">
        <f t="shared" si="4"/>
        <v>0</v>
      </c>
      <c r="M26" s="123">
        <f t="shared" si="4"/>
        <v>0</v>
      </c>
      <c r="N26" s="123">
        <f t="shared" si="4"/>
        <v>0</v>
      </c>
      <c r="O26" s="123">
        <f t="shared" si="4"/>
        <v>0</v>
      </c>
      <c r="P26" s="123">
        <f>P22</f>
        <v>0</v>
      </c>
      <c r="Q26" s="123">
        <f t="shared" si="5"/>
        <v>0</v>
      </c>
      <c r="R26" s="123">
        <f t="shared" si="5"/>
        <v>0</v>
      </c>
      <c r="S26" s="123">
        <f t="shared" si="5"/>
        <v>0</v>
      </c>
      <c r="T26" s="123">
        <f t="shared" si="5"/>
        <v>0</v>
      </c>
      <c r="U26" s="123">
        <f t="shared" si="3"/>
        <v>0</v>
      </c>
      <c r="V26" s="123">
        <f t="shared" si="3"/>
        <v>0</v>
      </c>
      <c r="W26" s="123">
        <f t="shared" si="3"/>
        <v>0</v>
      </c>
      <c r="X26" s="123">
        <f>X18</f>
        <v>0</v>
      </c>
      <c r="Y26" s="123">
        <f>Y18+Y22</f>
        <v>0</v>
      </c>
      <c r="Z26" s="123">
        <f>Z22</f>
        <v>0</v>
      </c>
      <c r="AA26" s="123">
        <f>AA18+AA22</f>
        <v>0</v>
      </c>
      <c r="AB26" s="123">
        <f t="shared" si="6"/>
        <v>0</v>
      </c>
      <c r="AC26" s="123">
        <f t="shared" si="6"/>
        <v>0</v>
      </c>
      <c r="AD26" s="123">
        <f t="shared" si="6"/>
        <v>0</v>
      </c>
      <c r="AE26" s="123">
        <f t="shared" si="7"/>
        <v>0</v>
      </c>
      <c r="AF26" s="123">
        <f t="shared" si="7"/>
        <v>0</v>
      </c>
      <c r="AG26" s="123">
        <f t="shared" si="8"/>
        <v>0</v>
      </c>
      <c r="AH26" s="123">
        <f t="shared" si="8"/>
        <v>0</v>
      </c>
      <c r="AI26" s="123">
        <f>AI10+AI14</f>
        <v>0</v>
      </c>
      <c r="AJ26" s="123">
        <f>AJ10+AJ14+AJ18+AJ22</f>
        <v>0</v>
      </c>
      <c r="AK26" s="124"/>
    </row>
    <row r="27" spans="1:37" ht="16.5" customHeight="1" thickBot="1">
      <c r="A27" s="441"/>
      <c r="B27" s="125" t="s">
        <v>6</v>
      </c>
      <c r="C27" s="121">
        <f>SUM(D27:AJ27)</f>
        <v>0</v>
      </c>
      <c r="D27" s="121">
        <f>D11+D15+D19+D23</f>
        <v>0</v>
      </c>
      <c r="E27" s="121">
        <f>E11+E15</f>
        <v>0</v>
      </c>
      <c r="F27" s="121">
        <f>F19</f>
        <v>0</v>
      </c>
      <c r="G27" s="121">
        <f>G23</f>
        <v>0</v>
      </c>
      <c r="H27" s="121">
        <f>H11</f>
        <v>0</v>
      </c>
      <c r="I27" s="121">
        <f>I11+I15</f>
        <v>0</v>
      </c>
      <c r="J27" s="121">
        <f t="shared" si="4"/>
        <v>0</v>
      </c>
      <c r="K27" s="121">
        <f t="shared" si="4"/>
        <v>0</v>
      </c>
      <c r="L27" s="121">
        <f t="shared" si="4"/>
        <v>0</v>
      </c>
      <c r="M27" s="121">
        <f t="shared" si="4"/>
        <v>0</v>
      </c>
      <c r="N27" s="121">
        <f t="shared" si="4"/>
        <v>0</v>
      </c>
      <c r="O27" s="121">
        <f t="shared" si="4"/>
        <v>0</v>
      </c>
      <c r="P27" s="121">
        <f>P23</f>
        <v>0</v>
      </c>
      <c r="Q27" s="121">
        <f t="shared" si="5"/>
        <v>0</v>
      </c>
      <c r="R27" s="121">
        <f t="shared" si="5"/>
        <v>0</v>
      </c>
      <c r="S27" s="121">
        <f t="shared" si="5"/>
        <v>0</v>
      </c>
      <c r="T27" s="121">
        <f t="shared" si="5"/>
        <v>0</v>
      </c>
      <c r="U27" s="121">
        <f t="shared" si="3"/>
        <v>0</v>
      </c>
      <c r="V27" s="121">
        <f t="shared" si="3"/>
        <v>0</v>
      </c>
      <c r="W27" s="121">
        <f t="shared" si="3"/>
        <v>0</v>
      </c>
      <c r="X27" s="121">
        <f>X19</f>
        <v>0</v>
      </c>
      <c r="Y27" s="121">
        <f>Y19+Y23</f>
        <v>0</v>
      </c>
      <c r="Z27" s="121">
        <f>Z23</f>
        <v>0</v>
      </c>
      <c r="AA27" s="121">
        <f>AA19+AA23</f>
        <v>0</v>
      </c>
      <c r="AB27" s="121">
        <f t="shared" si="6"/>
        <v>0</v>
      </c>
      <c r="AC27" s="121">
        <f t="shared" si="6"/>
        <v>0</v>
      </c>
      <c r="AD27" s="121">
        <f t="shared" si="6"/>
        <v>0</v>
      </c>
      <c r="AE27" s="121">
        <f t="shared" si="7"/>
        <v>0</v>
      </c>
      <c r="AF27" s="121">
        <f t="shared" si="7"/>
        <v>0</v>
      </c>
      <c r="AG27" s="121">
        <f t="shared" si="8"/>
        <v>0</v>
      </c>
      <c r="AH27" s="121">
        <f t="shared" si="8"/>
        <v>0</v>
      </c>
      <c r="AI27" s="121">
        <f>AI11+AI15</f>
        <v>0</v>
      </c>
      <c r="AJ27" s="121">
        <f>AJ11+AJ15+AJ19+AJ23</f>
        <v>0</v>
      </c>
      <c r="AK27" s="126"/>
    </row>
    <row r="28" spans="1:37" ht="14.2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</row>
    <row r="29" ht="16.5">
      <c r="AH29" s="66" t="str">
        <f ca="1">'Thong tin don vi'!E8&amp;", ngày "&amp;DAY(NOW())&amp;" tháng "&amp;MONTH(NOW())&amp;" năm "&amp;YEAR(NOW())</f>
        <v>Bình Chuẩn, ngày 28 tháng 1 năm 2019</v>
      </c>
    </row>
    <row r="30" spans="2:34" ht="16.5">
      <c r="B30" s="50" t="s">
        <v>12</v>
      </c>
      <c r="AH30" s="69" t="s">
        <v>143</v>
      </c>
    </row>
    <row r="31" spans="2:34" ht="16.5">
      <c r="B31" s="53"/>
      <c r="AH31" s="52"/>
    </row>
    <row r="32" spans="2:34" ht="16.5">
      <c r="B32" s="53"/>
      <c r="AH32" s="53"/>
    </row>
    <row r="33" spans="2:34" ht="16.5">
      <c r="B33" s="53"/>
      <c r="AH33" s="53"/>
    </row>
    <row r="34" spans="2:34" ht="16.5">
      <c r="B34" s="53"/>
      <c r="AH34" s="53"/>
    </row>
    <row r="35" spans="2:34" ht="16.5">
      <c r="B35" s="50" t="str">
        <f>IF('Thong tin don vi'!E12="","",'Thong tin don vi'!E12)</f>
        <v>B</v>
      </c>
      <c r="AH35" s="50" t="str">
        <f>IF('Thong tin don vi'!E10="","",'Thong tin don vi'!E10)</f>
        <v>A</v>
      </c>
    </row>
    <row r="37" spans="3:36" s="129" customFormat="1" ht="12.75">
      <c r="C37" s="129">
        <f>IF(C25&gt;C24,"Ero","")</f>
      </c>
      <c r="D37" s="129">
        <f aca="true" t="shared" si="9" ref="D37:AJ37">IF(D25&gt;D24,"Ero","")</f>
      </c>
      <c r="E37" s="129">
        <f t="shared" si="9"/>
      </c>
      <c r="F37" s="129">
        <f t="shared" si="9"/>
      </c>
      <c r="G37" s="129">
        <f t="shared" si="9"/>
      </c>
      <c r="H37" s="129">
        <f t="shared" si="9"/>
      </c>
      <c r="I37" s="129">
        <f t="shared" si="9"/>
      </c>
      <c r="J37" s="129">
        <f t="shared" si="9"/>
      </c>
      <c r="K37" s="129">
        <f t="shared" si="9"/>
      </c>
      <c r="L37" s="129">
        <f t="shared" si="9"/>
      </c>
      <c r="M37" s="129">
        <f t="shared" si="9"/>
      </c>
      <c r="N37" s="129">
        <f t="shared" si="9"/>
      </c>
      <c r="O37" s="129">
        <f t="shared" si="9"/>
      </c>
      <c r="P37" s="129">
        <f t="shared" si="9"/>
      </c>
      <c r="Q37" s="129">
        <f t="shared" si="9"/>
      </c>
      <c r="R37" s="129">
        <f t="shared" si="9"/>
      </c>
      <c r="S37" s="129">
        <f t="shared" si="9"/>
      </c>
      <c r="T37" s="129">
        <f t="shared" si="9"/>
      </c>
      <c r="U37" s="129">
        <f t="shared" si="9"/>
      </c>
      <c r="V37" s="129">
        <f t="shared" si="9"/>
      </c>
      <c r="W37" s="129">
        <f t="shared" si="9"/>
      </c>
      <c r="X37" s="129">
        <f t="shared" si="9"/>
      </c>
      <c r="Y37" s="129">
        <f t="shared" si="9"/>
      </c>
      <c r="Z37" s="129">
        <f t="shared" si="9"/>
      </c>
      <c r="AA37" s="129">
        <f t="shared" si="9"/>
      </c>
      <c r="AB37" s="129">
        <f t="shared" si="9"/>
      </c>
      <c r="AC37" s="129">
        <f t="shared" si="9"/>
      </c>
      <c r="AD37" s="129">
        <f t="shared" si="9"/>
      </c>
      <c r="AE37" s="129">
        <f t="shared" si="9"/>
      </c>
      <c r="AF37" s="129">
        <f t="shared" si="9"/>
      </c>
      <c r="AG37" s="129">
        <f t="shared" si="9"/>
      </c>
      <c r="AH37" s="129">
        <f t="shared" si="9"/>
      </c>
      <c r="AI37" s="129">
        <f t="shared" si="9"/>
      </c>
      <c r="AJ37" s="129">
        <f t="shared" si="9"/>
      </c>
    </row>
    <row r="38" spans="3:36" s="129" customFormat="1" ht="12.75">
      <c r="C38" s="129">
        <f>IF(C27&gt;C26,"Ero","")</f>
      </c>
      <c r="D38" s="129">
        <f aca="true" t="shared" si="10" ref="D38:AJ38">IF(D27&gt;D26,"Ero","")</f>
      </c>
      <c r="E38" s="129">
        <f t="shared" si="10"/>
      </c>
      <c r="F38" s="129">
        <f t="shared" si="10"/>
      </c>
      <c r="G38" s="129">
        <f t="shared" si="10"/>
      </c>
      <c r="H38" s="129">
        <f t="shared" si="10"/>
      </c>
      <c r="I38" s="129">
        <f t="shared" si="10"/>
      </c>
      <c r="J38" s="129">
        <f t="shared" si="10"/>
      </c>
      <c r="K38" s="129">
        <f t="shared" si="10"/>
      </c>
      <c r="L38" s="129">
        <f t="shared" si="10"/>
      </c>
      <c r="M38" s="129">
        <f t="shared" si="10"/>
      </c>
      <c r="N38" s="129">
        <f t="shared" si="10"/>
      </c>
      <c r="O38" s="129">
        <f t="shared" si="10"/>
      </c>
      <c r="P38" s="129">
        <f t="shared" si="10"/>
      </c>
      <c r="Q38" s="129">
        <f t="shared" si="10"/>
      </c>
      <c r="R38" s="129">
        <f t="shared" si="10"/>
      </c>
      <c r="S38" s="129">
        <f t="shared" si="10"/>
      </c>
      <c r="T38" s="129">
        <f t="shared" si="10"/>
      </c>
      <c r="U38" s="129">
        <f t="shared" si="10"/>
      </c>
      <c r="V38" s="129">
        <f t="shared" si="10"/>
      </c>
      <c r="W38" s="129">
        <f t="shared" si="10"/>
      </c>
      <c r="X38" s="129">
        <f t="shared" si="10"/>
      </c>
      <c r="Y38" s="129">
        <f t="shared" si="10"/>
      </c>
      <c r="Z38" s="129">
        <f t="shared" si="10"/>
      </c>
      <c r="AA38" s="129">
        <f t="shared" si="10"/>
      </c>
      <c r="AB38" s="129">
        <f t="shared" si="10"/>
      </c>
      <c r="AC38" s="129">
        <f t="shared" si="10"/>
      </c>
      <c r="AD38" s="129">
        <f t="shared" si="10"/>
      </c>
      <c r="AE38" s="129">
        <f t="shared" si="10"/>
      </c>
      <c r="AF38" s="129">
        <f t="shared" si="10"/>
      </c>
      <c r="AG38" s="129">
        <f t="shared" si="10"/>
      </c>
      <c r="AH38" s="129">
        <f t="shared" si="10"/>
      </c>
      <c r="AI38" s="129">
        <f t="shared" si="10"/>
      </c>
      <c r="AJ38" s="129">
        <f t="shared" si="10"/>
      </c>
    </row>
  </sheetData>
  <sheetProtection/>
  <mergeCells count="57">
    <mergeCell ref="X20:X23"/>
    <mergeCell ref="AE16:AF19"/>
    <mergeCell ref="A1:AJ1"/>
    <mergeCell ref="A2:AJ2"/>
    <mergeCell ref="AI20:AI23"/>
    <mergeCell ref="F8:G11"/>
    <mergeCell ref="J8:AA11"/>
    <mergeCell ref="F12:H15"/>
    <mergeCell ref="J12:AA15"/>
    <mergeCell ref="E20:F23"/>
    <mergeCell ref="H20:O23"/>
    <mergeCell ref="AI16:AI19"/>
    <mergeCell ref="AE4:AE6"/>
    <mergeCell ref="R4:R6"/>
    <mergeCell ref="T4:T6"/>
    <mergeCell ref="U4:U6"/>
    <mergeCell ref="V4:V6"/>
    <mergeCell ref="AH4:AH6"/>
    <mergeCell ref="X4:X6"/>
    <mergeCell ref="U16:W19"/>
    <mergeCell ref="Z16:Z19"/>
    <mergeCell ref="A16:A19"/>
    <mergeCell ref="A20:A23"/>
    <mergeCell ref="A24:A27"/>
    <mergeCell ref="A4:B6"/>
    <mergeCell ref="C3:AF3"/>
    <mergeCell ref="AA4:AA6"/>
    <mergeCell ref="D4:G4"/>
    <mergeCell ref="AB4:AB6"/>
    <mergeCell ref="Y4:Y6"/>
    <mergeCell ref="AE20:AF23"/>
    <mergeCell ref="J5:O5"/>
    <mergeCell ref="E5:E6"/>
    <mergeCell ref="S4:S6"/>
    <mergeCell ref="P5:P6"/>
    <mergeCell ref="H4:P4"/>
    <mergeCell ref="E16:E19"/>
    <mergeCell ref="Q4:Q6"/>
    <mergeCell ref="G16:I19"/>
    <mergeCell ref="P16:P19"/>
    <mergeCell ref="C4:C6"/>
    <mergeCell ref="A7:B7"/>
    <mergeCell ref="H5:I5"/>
    <mergeCell ref="A12:A15"/>
    <mergeCell ref="F5:F6"/>
    <mergeCell ref="A8:A11"/>
    <mergeCell ref="D5:D6"/>
    <mergeCell ref="AK4:AK6"/>
    <mergeCell ref="G5:G6"/>
    <mergeCell ref="AJ4:AJ6"/>
    <mergeCell ref="Z4:Z6"/>
    <mergeCell ref="AG4:AG6"/>
    <mergeCell ref="W4:W6"/>
    <mergeCell ref="AI4:AI6"/>
    <mergeCell ref="AC4:AC6"/>
    <mergeCell ref="AD4:AD6"/>
    <mergeCell ref="AF4:AF6"/>
  </mergeCells>
  <dataValidations count="1">
    <dataValidation type="whole" allowBlank="1" showInputMessage="1" showErrorMessage="1" sqref="AB8:AJ15 J16:O19 Q16:T19 X16:Y19 AA16:AD19 AG16:AH19 AJ16:AJ19 H11:I11 D11:E11 H8:I10 D8:E10 I12:I15 D12:E15 F16:F19 D16:D19 D20:D22 D23 G20:G23 P20:W23 Y20:AD23 AG20:AH23 AJ20:AJ23">
      <formula1>0</formula1>
      <formula2>200</formula2>
    </dataValidation>
  </dataValidations>
  <printOptions horizontalCentered="1"/>
  <pageMargins left="0.48" right="0" top="0.4" bottom="0.5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36"/>
  <sheetViews>
    <sheetView zoomScale="70" zoomScaleNormal="70" workbookViewId="0" topLeftCell="A1">
      <selection activeCell="AG36" sqref="AG36"/>
    </sheetView>
  </sheetViews>
  <sheetFormatPr defaultColWidth="8.796875" defaultRowHeight="15"/>
  <cols>
    <col min="1" max="1" width="12.59765625" style="226" customWidth="1"/>
    <col min="2" max="2" width="4.69921875" style="228" customWidth="1"/>
    <col min="3" max="3" width="4.59765625" style="226" customWidth="1"/>
    <col min="4" max="12" width="4.09765625" style="226" customWidth="1"/>
    <col min="13" max="20" width="3.3984375" style="226" customWidth="1"/>
    <col min="21" max="21" width="4.09765625" style="226" customWidth="1"/>
    <col min="22" max="24" width="3.5" style="226" customWidth="1"/>
    <col min="25" max="25" width="5.59765625" style="226" customWidth="1"/>
    <col min="26" max="30" width="3.69921875" style="226" customWidth="1"/>
    <col min="31" max="31" width="4.5" style="226" customWidth="1"/>
    <col min="32" max="32" width="4.19921875" style="226" customWidth="1"/>
    <col min="33" max="35" width="4.09765625" style="226" customWidth="1"/>
    <col min="36" max="36" width="4.69921875" style="226" customWidth="1"/>
    <col min="37" max="37" width="3.59765625" style="226" customWidth="1"/>
    <col min="38" max="38" width="3.3984375" style="226" customWidth="1"/>
    <col min="39" max="39" width="3.8984375" style="226" customWidth="1"/>
    <col min="40" max="40" width="3.69921875" style="226" customWidth="1"/>
    <col min="41" max="16384" width="9" style="226" customWidth="1"/>
  </cols>
  <sheetData>
    <row r="1" spans="2:37" ht="16.5" customHeight="1"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8" t="str">
        <f ca="1">"THỐNG KÊ TRÌNH ĐỘ ĐÀO TẠO GIÁO VIÊN TRƯỜNG MẦM NON NĂM HỌC "&amp;IF(MONTH(NOW())&gt;6,YEAR(NOW())&amp;"-"&amp;YEAR(NOW())+1,YEAR(NOW())-1&amp;"-"&amp;YEAR(NOW()))&amp;" (ĐỢT "&amp;IF(MONTH(NOW())&gt;6,1,2)&amp;" )"</f>
        <v>THỐNG KÊ TRÌNH ĐỘ ĐÀO TẠO GIÁO VIÊN TRƯỜNG MẦM NON NĂM HỌC 2018-2019 (ĐỢT 2 )</v>
      </c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K1" s="227" t="s">
        <v>191</v>
      </c>
    </row>
    <row r="2" spans="2:21" ht="15.75">
      <c r="B2" s="227" t="str">
        <f>IF(OR('Thong tin don vi'!F6="MN",'Thong tin don vi'!F6="MG",'Thong tin don vi'!F6="NHOM"),'Thong tin don vi'!E6,"")</f>
        <v>MẦM NON TƯ THỤC LẠC HỒNG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 t="str">
        <f>"Tổng số CBGVNV: "&amp;B27&amp;" người"</f>
        <v>Tổng số CBGVNV: 0 người</v>
      </c>
      <c r="N2" s="227"/>
      <c r="O2" s="227"/>
      <c r="P2" s="227"/>
      <c r="Q2" s="227"/>
      <c r="R2" s="227"/>
      <c r="S2" s="227"/>
      <c r="T2" s="227"/>
      <c r="U2" s="227"/>
    </row>
    <row r="3" ht="9.75" customHeight="1" thickBot="1">
      <c r="C3" s="227"/>
    </row>
    <row r="4" spans="1:40" s="229" customFormat="1" ht="31.5" customHeight="1" thickBot="1">
      <c r="A4" s="463" t="s">
        <v>121</v>
      </c>
      <c r="B4" s="466" t="s">
        <v>32</v>
      </c>
      <c r="C4" s="469" t="s">
        <v>6</v>
      </c>
      <c r="D4" s="470" t="s">
        <v>120</v>
      </c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1"/>
      <c r="R4" s="471"/>
      <c r="S4" s="471"/>
      <c r="T4" s="471"/>
      <c r="U4" s="471"/>
      <c r="V4" s="471"/>
      <c r="W4" s="471"/>
      <c r="X4" s="471"/>
      <c r="Y4" s="471"/>
      <c r="Z4" s="471"/>
      <c r="AA4" s="471"/>
      <c r="AB4" s="471"/>
      <c r="AC4" s="471"/>
      <c r="AD4" s="471"/>
      <c r="AE4" s="471"/>
      <c r="AF4" s="471"/>
      <c r="AG4" s="471"/>
      <c r="AH4" s="471"/>
      <c r="AI4" s="472"/>
      <c r="AJ4" s="473" t="s">
        <v>133</v>
      </c>
      <c r="AK4" s="474"/>
      <c r="AL4" s="474"/>
      <c r="AM4" s="474"/>
      <c r="AN4" s="475"/>
    </row>
    <row r="5" spans="1:40" s="229" customFormat="1" ht="16.5" customHeight="1">
      <c r="A5" s="464"/>
      <c r="B5" s="467"/>
      <c r="C5" s="451"/>
      <c r="D5" s="453" t="s">
        <v>42</v>
      </c>
      <c r="E5" s="454"/>
      <c r="F5" s="454"/>
      <c r="G5" s="454"/>
      <c r="H5" s="454"/>
      <c r="I5" s="454"/>
      <c r="J5" s="454"/>
      <c r="K5" s="454"/>
      <c r="L5" s="455"/>
      <c r="M5" s="476" t="s">
        <v>43</v>
      </c>
      <c r="N5" s="454"/>
      <c r="O5" s="454"/>
      <c r="P5" s="454"/>
      <c r="Q5" s="454"/>
      <c r="R5" s="454"/>
      <c r="S5" s="454"/>
      <c r="T5" s="454"/>
      <c r="U5" s="477"/>
      <c r="V5" s="476" t="s">
        <v>45</v>
      </c>
      <c r="W5" s="454"/>
      <c r="X5" s="454"/>
      <c r="Y5" s="477"/>
      <c r="Z5" s="453" t="s">
        <v>102</v>
      </c>
      <c r="AA5" s="454"/>
      <c r="AB5" s="454"/>
      <c r="AC5" s="454"/>
      <c r="AD5" s="455"/>
      <c r="AE5" s="456" t="s">
        <v>103</v>
      </c>
      <c r="AF5" s="457"/>
      <c r="AG5" s="457"/>
      <c r="AH5" s="457"/>
      <c r="AI5" s="458"/>
      <c r="AJ5" s="459" t="s">
        <v>132</v>
      </c>
      <c r="AK5" s="461" t="s">
        <v>113</v>
      </c>
      <c r="AL5" s="461" t="s">
        <v>114</v>
      </c>
      <c r="AM5" s="461" t="s">
        <v>129</v>
      </c>
      <c r="AN5" s="451" t="s">
        <v>130</v>
      </c>
    </row>
    <row r="6" spans="1:40" s="229" customFormat="1" ht="60" customHeight="1" thickBot="1">
      <c r="A6" s="465"/>
      <c r="B6" s="468"/>
      <c r="C6" s="452"/>
      <c r="D6" s="230" t="s">
        <v>112</v>
      </c>
      <c r="E6" s="231" t="s">
        <v>52</v>
      </c>
      <c r="F6" s="232" t="s">
        <v>50</v>
      </c>
      <c r="G6" s="231" t="s">
        <v>51</v>
      </c>
      <c r="H6" s="232" t="s">
        <v>41</v>
      </c>
      <c r="I6" s="231" t="s">
        <v>113</v>
      </c>
      <c r="J6" s="231" t="s">
        <v>114</v>
      </c>
      <c r="K6" s="231" t="s">
        <v>173</v>
      </c>
      <c r="L6" s="233" t="s">
        <v>175</v>
      </c>
      <c r="M6" s="234" t="s">
        <v>46</v>
      </c>
      <c r="N6" s="232" t="s">
        <v>47</v>
      </c>
      <c r="O6" s="232" t="s">
        <v>48</v>
      </c>
      <c r="P6" s="231" t="s">
        <v>214</v>
      </c>
      <c r="Q6" s="231" t="s">
        <v>215</v>
      </c>
      <c r="R6" s="231" t="s">
        <v>134</v>
      </c>
      <c r="S6" s="232" t="s">
        <v>168</v>
      </c>
      <c r="T6" s="232" t="s">
        <v>169</v>
      </c>
      <c r="U6" s="235" t="s">
        <v>172</v>
      </c>
      <c r="V6" s="234" t="s">
        <v>2</v>
      </c>
      <c r="W6" s="232" t="s">
        <v>49</v>
      </c>
      <c r="X6" s="231" t="s">
        <v>126</v>
      </c>
      <c r="Y6" s="235" t="s">
        <v>174</v>
      </c>
      <c r="Z6" s="236" t="s">
        <v>125</v>
      </c>
      <c r="AA6" s="231" t="s">
        <v>115</v>
      </c>
      <c r="AB6" s="231" t="s">
        <v>114</v>
      </c>
      <c r="AC6" s="231" t="s">
        <v>173</v>
      </c>
      <c r="AD6" s="233" t="s">
        <v>175</v>
      </c>
      <c r="AE6" s="237" t="s">
        <v>125</v>
      </c>
      <c r="AF6" s="231" t="s">
        <v>115</v>
      </c>
      <c r="AG6" s="231" t="s">
        <v>114</v>
      </c>
      <c r="AH6" s="231" t="s">
        <v>173</v>
      </c>
      <c r="AI6" s="235" t="s">
        <v>175</v>
      </c>
      <c r="AJ6" s="460"/>
      <c r="AK6" s="462"/>
      <c r="AL6" s="462"/>
      <c r="AM6" s="462"/>
      <c r="AN6" s="452"/>
    </row>
    <row r="7" spans="1:40" s="244" customFormat="1" ht="12.75" thickBot="1">
      <c r="A7" s="238">
        <v>1</v>
      </c>
      <c r="B7" s="239">
        <v>2</v>
      </c>
      <c r="C7" s="240">
        <v>3</v>
      </c>
      <c r="D7" s="241">
        <v>4</v>
      </c>
      <c r="E7" s="242">
        <v>5</v>
      </c>
      <c r="F7" s="242">
        <v>6</v>
      </c>
      <c r="G7" s="242">
        <v>7</v>
      </c>
      <c r="H7" s="242">
        <v>8</v>
      </c>
      <c r="I7" s="242">
        <v>9</v>
      </c>
      <c r="J7" s="242">
        <v>10</v>
      </c>
      <c r="K7" s="242">
        <v>11</v>
      </c>
      <c r="L7" s="243">
        <v>12</v>
      </c>
      <c r="M7" s="239">
        <v>13</v>
      </c>
      <c r="N7" s="242">
        <v>14</v>
      </c>
      <c r="O7" s="242">
        <v>15</v>
      </c>
      <c r="P7" s="242">
        <v>16</v>
      </c>
      <c r="Q7" s="242">
        <v>17</v>
      </c>
      <c r="R7" s="242">
        <v>18</v>
      </c>
      <c r="S7" s="242">
        <v>19</v>
      </c>
      <c r="T7" s="242">
        <v>20</v>
      </c>
      <c r="U7" s="240">
        <v>21</v>
      </c>
      <c r="V7" s="239">
        <v>22</v>
      </c>
      <c r="W7" s="242">
        <v>23</v>
      </c>
      <c r="X7" s="242">
        <v>24</v>
      </c>
      <c r="Y7" s="240">
        <v>25</v>
      </c>
      <c r="Z7" s="241">
        <v>26</v>
      </c>
      <c r="AA7" s="242">
        <v>27</v>
      </c>
      <c r="AB7" s="242">
        <v>28</v>
      </c>
      <c r="AC7" s="242">
        <v>29</v>
      </c>
      <c r="AD7" s="243">
        <v>30</v>
      </c>
      <c r="AE7" s="239">
        <v>31</v>
      </c>
      <c r="AF7" s="242">
        <v>32</v>
      </c>
      <c r="AG7" s="242">
        <v>33</v>
      </c>
      <c r="AH7" s="242">
        <v>34</v>
      </c>
      <c r="AI7" s="240">
        <v>35</v>
      </c>
      <c r="AJ7" s="239">
        <v>36</v>
      </c>
      <c r="AK7" s="242">
        <v>37</v>
      </c>
      <c r="AL7" s="242">
        <v>38</v>
      </c>
      <c r="AM7" s="242">
        <v>39</v>
      </c>
      <c r="AN7" s="240">
        <v>40</v>
      </c>
    </row>
    <row r="8" spans="1:40" ht="21.75" customHeight="1">
      <c r="A8" s="245" t="s">
        <v>116</v>
      </c>
      <c r="B8" s="246">
        <f>SUM(D8:L8)</f>
        <v>0</v>
      </c>
      <c r="C8" s="247"/>
      <c r="D8" s="248"/>
      <c r="E8" s="249"/>
      <c r="F8" s="249"/>
      <c r="G8" s="249"/>
      <c r="H8" s="249"/>
      <c r="I8" s="249"/>
      <c r="J8" s="249"/>
      <c r="K8" s="249"/>
      <c r="L8" s="250"/>
      <c r="M8" s="251"/>
      <c r="N8" s="249"/>
      <c r="O8" s="249"/>
      <c r="P8" s="249"/>
      <c r="Q8" s="249"/>
      <c r="R8" s="249"/>
      <c r="S8" s="249"/>
      <c r="T8" s="249"/>
      <c r="U8" s="252"/>
      <c r="V8" s="251"/>
      <c r="W8" s="249"/>
      <c r="X8" s="249"/>
      <c r="Y8" s="252"/>
      <c r="Z8" s="253"/>
      <c r="AA8" s="254"/>
      <c r="AB8" s="254"/>
      <c r="AC8" s="254"/>
      <c r="AD8" s="255"/>
      <c r="AE8" s="256"/>
      <c r="AF8" s="254"/>
      <c r="AG8" s="254"/>
      <c r="AH8" s="254"/>
      <c r="AI8" s="257"/>
      <c r="AJ8" s="256"/>
      <c r="AK8" s="254"/>
      <c r="AL8" s="254"/>
      <c r="AM8" s="254"/>
      <c r="AN8" s="257"/>
    </row>
    <row r="9" spans="1:40" ht="21.75" customHeight="1" thickBot="1">
      <c r="A9" s="258" t="s">
        <v>117</v>
      </c>
      <c r="B9" s="259">
        <f>SUM(D9:L9)</f>
        <v>0</v>
      </c>
      <c r="C9" s="260"/>
      <c r="D9" s="261"/>
      <c r="E9" s="262"/>
      <c r="F9" s="262"/>
      <c r="G9" s="262"/>
      <c r="H9" s="262"/>
      <c r="I9" s="262"/>
      <c r="J9" s="262"/>
      <c r="K9" s="262"/>
      <c r="L9" s="263"/>
      <c r="M9" s="264"/>
      <c r="N9" s="262"/>
      <c r="O9" s="262"/>
      <c r="P9" s="262"/>
      <c r="Q9" s="262"/>
      <c r="R9" s="262"/>
      <c r="S9" s="262"/>
      <c r="T9" s="262"/>
      <c r="U9" s="265"/>
      <c r="V9" s="264"/>
      <c r="W9" s="262"/>
      <c r="X9" s="262"/>
      <c r="Y9" s="265"/>
      <c r="Z9" s="266"/>
      <c r="AA9" s="267"/>
      <c r="AB9" s="267"/>
      <c r="AC9" s="267"/>
      <c r="AD9" s="268"/>
      <c r="AE9" s="269"/>
      <c r="AF9" s="267"/>
      <c r="AG9" s="267"/>
      <c r="AH9" s="267"/>
      <c r="AI9" s="270"/>
      <c r="AJ9" s="269"/>
      <c r="AK9" s="267"/>
      <c r="AL9" s="267"/>
      <c r="AM9" s="267"/>
      <c r="AN9" s="270"/>
    </row>
    <row r="10" spans="1:40" s="227" customFormat="1" ht="21.75" customHeight="1">
      <c r="A10" s="271" t="s">
        <v>104</v>
      </c>
      <c r="B10" s="272">
        <f>SUM(B8:B9)</f>
        <v>0</v>
      </c>
      <c r="C10" s="273">
        <f>SUM(C8:C9)</f>
        <v>0</v>
      </c>
      <c r="D10" s="274">
        <f aca="true" t="shared" si="0" ref="D10:AN10">SUM(D8:D9)</f>
        <v>0</v>
      </c>
      <c r="E10" s="275">
        <f t="shared" si="0"/>
        <v>0</v>
      </c>
      <c r="F10" s="275">
        <f t="shared" si="0"/>
        <v>0</v>
      </c>
      <c r="G10" s="275">
        <f t="shared" si="0"/>
        <v>0</v>
      </c>
      <c r="H10" s="275">
        <f t="shared" si="0"/>
        <v>0</v>
      </c>
      <c r="I10" s="275">
        <f t="shared" si="0"/>
        <v>0</v>
      </c>
      <c r="J10" s="275">
        <f t="shared" si="0"/>
        <v>0</v>
      </c>
      <c r="K10" s="275">
        <f t="shared" si="0"/>
        <v>0</v>
      </c>
      <c r="L10" s="276">
        <f t="shared" si="0"/>
        <v>0</v>
      </c>
      <c r="M10" s="272">
        <f t="shared" si="0"/>
        <v>0</v>
      </c>
      <c r="N10" s="275">
        <f t="shared" si="0"/>
        <v>0</v>
      </c>
      <c r="O10" s="275">
        <f>SUM(O8:O9)</f>
        <v>0</v>
      </c>
      <c r="P10" s="275">
        <f>SUM(P8:P9)</f>
        <v>0</v>
      </c>
      <c r="Q10" s="275">
        <f>SUM(Q8:Q9)</f>
        <v>0</v>
      </c>
      <c r="R10" s="275">
        <f>SUM(R8:R9)</f>
        <v>0</v>
      </c>
      <c r="S10" s="275">
        <f t="shared" si="0"/>
        <v>0</v>
      </c>
      <c r="T10" s="275">
        <f t="shared" si="0"/>
        <v>0</v>
      </c>
      <c r="U10" s="273">
        <f t="shared" si="0"/>
        <v>0</v>
      </c>
      <c r="V10" s="272">
        <f t="shared" si="0"/>
        <v>0</v>
      </c>
      <c r="W10" s="275">
        <f t="shared" si="0"/>
        <v>0</v>
      </c>
      <c r="X10" s="275">
        <f t="shared" si="0"/>
        <v>0</v>
      </c>
      <c r="Y10" s="273">
        <f t="shared" si="0"/>
        <v>0</v>
      </c>
      <c r="Z10" s="274">
        <f t="shared" si="0"/>
        <v>0</v>
      </c>
      <c r="AA10" s="275">
        <f t="shared" si="0"/>
        <v>0</v>
      </c>
      <c r="AB10" s="275">
        <f t="shared" si="0"/>
        <v>0</v>
      </c>
      <c r="AC10" s="275">
        <f t="shared" si="0"/>
        <v>0</v>
      </c>
      <c r="AD10" s="276">
        <f t="shared" si="0"/>
        <v>0</v>
      </c>
      <c r="AE10" s="272">
        <f t="shared" si="0"/>
        <v>0</v>
      </c>
      <c r="AF10" s="275">
        <f t="shared" si="0"/>
        <v>0</v>
      </c>
      <c r="AG10" s="275">
        <f t="shared" si="0"/>
        <v>0</v>
      </c>
      <c r="AH10" s="275">
        <f t="shared" si="0"/>
        <v>0</v>
      </c>
      <c r="AI10" s="273">
        <f t="shared" si="0"/>
        <v>0</v>
      </c>
      <c r="AJ10" s="272">
        <f t="shared" si="0"/>
        <v>0</v>
      </c>
      <c r="AK10" s="275">
        <f t="shared" si="0"/>
        <v>0</v>
      </c>
      <c r="AL10" s="275">
        <f t="shared" si="0"/>
        <v>0</v>
      </c>
      <c r="AM10" s="275">
        <f t="shared" si="0"/>
        <v>0</v>
      </c>
      <c r="AN10" s="273">
        <f t="shared" si="0"/>
        <v>0</v>
      </c>
    </row>
    <row r="11" spans="1:40" s="227" customFormat="1" ht="21.75" customHeight="1" thickBot="1">
      <c r="A11" s="277" t="s">
        <v>6</v>
      </c>
      <c r="B11" s="278">
        <f>SUM(D11:L11)</f>
        <v>0</v>
      </c>
      <c r="C11" s="279">
        <f>C10</f>
        <v>0</v>
      </c>
      <c r="D11" s="280"/>
      <c r="E11" s="281"/>
      <c r="F11" s="281"/>
      <c r="G11" s="281"/>
      <c r="H11" s="281"/>
      <c r="I11" s="281"/>
      <c r="J11" s="281"/>
      <c r="K11" s="281"/>
      <c r="L11" s="282"/>
      <c r="M11" s="283"/>
      <c r="N11" s="281"/>
      <c r="O11" s="281"/>
      <c r="P11" s="281"/>
      <c r="Q11" s="281"/>
      <c r="R11" s="281"/>
      <c r="S11" s="281"/>
      <c r="T11" s="281"/>
      <c r="U11" s="284"/>
      <c r="V11" s="283"/>
      <c r="W11" s="281"/>
      <c r="X11" s="281"/>
      <c r="Y11" s="284"/>
      <c r="Z11" s="285"/>
      <c r="AA11" s="286"/>
      <c r="AB11" s="286"/>
      <c r="AC11" s="286"/>
      <c r="AD11" s="287"/>
      <c r="AE11" s="288"/>
      <c r="AF11" s="286"/>
      <c r="AG11" s="286"/>
      <c r="AH11" s="286"/>
      <c r="AI11" s="289"/>
      <c r="AJ11" s="288"/>
      <c r="AK11" s="286"/>
      <c r="AL11" s="286"/>
      <c r="AM11" s="286"/>
      <c r="AN11" s="289"/>
    </row>
    <row r="12" spans="1:40" ht="21.75" customHeight="1">
      <c r="A12" s="290" t="s">
        <v>118</v>
      </c>
      <c r="B12" s="246">
        <f>SUM(D12:L12)</f>
        <v>0</v>
      </c>
      <c r="C12" s="247"/>
      <c r="D12" s="248"/>
      <c r="E12" s="249"/>
      <c r="F12" s="249"/>
      <c r="G12" s="249"/>
      <c r="H12" s="249"/>
      <c r="I12" s="249"/>
      <c r="J12" s="249"/>
      <c r="K12" s="249"/>
      <c r="L12" s="250"/>
      <c r="M12" s="251"/>
      <c r="N12" s="254"/>
      <c r="O12" s="254"/>
      <c r="P12" s="254"/>
      <c r="Q12" s="254"/>
      <c r="R12" s="254"/>
      <c r="S12" s="254"/>
      <c r="T12" s="254"/>
      <c r="U12" s="257"/>
      <c r="V12" s="256"/>
      <c r="W12" s="254"/>
      <c r="X12" s="254"/>
      <c r="Y12" s="257"/>
      <c r="Z12" s="253"/>
      <c r="AA12" s="254"/>
      <c r="AB12" s="254"/>
      <c r="AC12" s="254"/>
      <c r="AD12" s="255"/>
      <c r="AE12" s="256"/>
      <c r="AF12" s="254"/>
      <c r="AG12" s="254"/>
      <c r="AH12" s="254"/>
      <c r="AI12" s="257"/>
      <c r="AJ12" s="256"/>
      <c r="AK12" s="254"/>
      <c r="AL12" s="254"/>
      <c r="AM12" s="254"/>
      <c r="AN12" s="257"/>
    </row>
    <row r="13" spans="1:40" ht="21.75" customHeight="1" thickBot="1">
      <c r="A13" s="291" t="s">
        <v>119</v>
      </c>
      <c r="B13" s="259">
        <f>SUM(D13:L13)</f>
        <v>0</v>
      </c>
      <c r="C13" s="260"/>
      <c r="D13" s="261"/>
      <c r="E13" s="262"/>
      <c r="F13" s="262"/>
      <c r="G13" s="262"/>
      <c r="H13" s="262"/>
      <c r="I13" s="262"/>
      <c r="J13" s="262"/>
      <c r="K13" s="262"/>
      <c r="L13" s="263"/>
      <c r="M13" s="264"/>
      <c r="N13" s="267"/>
      <c r="O13" s="267"/>
      <c r="P13" s="267"/>
      <c r="Q13" s="267"/>
      <c r="R13" s="267"/>
      <c r="S13" s="267"/>
      <c r="T13" s="267"/>
      <c r="U13" s="270"/>
      <c r="V13" s="269"/>
      <c r="W13" s="267"/>
      <c r="X13" s="267"/>
      <c r="Y13" s="270"/>
      <c r="Z13" s="266"/>
      <c r="AA13" s="267"/>
      <c r="AB13" s="267"/>
      <c r="AC13" s="267"/>
      <c r="AD13" s="268"/>
      <c r="AE13" s="269"/>
      <c r="AF13" s="267"/>
      <c r="AG13" s="267"/>
      <c r="AH13" s="267"/>
      <c r="AI13" s="270"/>
      <c r="AJ13" s="269"/>
      <c r="AK13" s="267"/>
      <c r="AL13" s="267"/>
      <c r="AM13" s="267"/>
      <c r="AN13" s="270"/>
    </row>
    <row r="14" spans="1:40" s="227" customFormat="1" ht="21.75" customHeight="1">
      <c r="A14" s="292" t="s">
        <v>105</v>
      </c>
      <c r="B14" s="272">
        <f>SUM(B12:B13)</f>
        <v>0</v>
      </c>
      <c r="C14" s="293">
        <f>SUM(C12:C13)</f>
        <v>0</v>
      </c>
      <c r="D14" s="294">
        <f aca="true" t="shared" si="1" ref="D14:AN14">SUM(D12:D13)</f>
        <v>0</v>
      </c>
      <c r="E14" s="295">
        <f t="shared" si="1"/>
        <v>0</v>
      </c>
      <c r="F14" s="295">
        <f t="shared" si="1"/>
        <v>0</v>
      </c>
      <c r="G14" s="295">
        <f t="shared" si="1"/>
        <v>0</v>
      </c>
      <c r="H14" s="295">
        <f t="shared" si="1"/>
        <v>0</v>
      </c>
      <c r="I14" s="295">
        <f t="shared" si="1"/>
        <v>0</v>
      </c>
      <c r="J14" s="295">
        <f t="shared" si="1"/>
        <v>0</v>
      </c>
      <c r="K14" s="295">
        <f t="shared" si="1"/>
        <v>0</v>
      </c>
      <c r="L14" s="296">
        <f t="shared" si="1"/>
        <v>0</v>
      </c>
      <c r="M14" s="297">
        <f t="shared" si="1"/>
        <v>0</v>
      </c>
      <c r="N14" s="295">
        <f t="shared" si="1"/>
        <v>0</v>
      </c>
      <c r="O14" s="295">
        <f t="shared" si="1"/>
        <v>0</v>
      </c>
      <c r="P14" s="295">
        <f t="shared" si="1"/>
        <v>0</v>
      </c>
      <c r="Q14" s="295">
        <f t="shared" si="1"/>
        <v>0</v>
      </c>
      <c r="R14" s="295">
        <f t="shared" si="1"/>
        <v>0</v>
      </c>
      <c r="S14" s="295">
        <f t="shared" si="1"/>
        <v>0</v>
      </c>
      <c r="T14" s="295">
        <f t="shared" si="1"/>
        <v>0</v>
      </c>
      <c r="U14" s="293">
        <f t="shared" si="1"/>
        <v>0</v>
      </c>
      <c r="V14" s="297">
        <f t="shared" si="1"/>
        <v>0</v>
      </c>
      <c r="W14" s="295">
        <f t="shared" si="1"/>
        <v>0</v>
      </c>
      <c r="X14" s="295">
        <f t="shared" si="1"/>
        <v>0</v>
      </c>
      <c r="Y14" s="293">
        <f t="shared" si="1"/>
        <v>0</v>
      </c>
      <c r="Z14" s="294">
        <f t="shared" si="1"/>
        <v>0</v>
      </c>
      <c r="AA14" s="295">
        <f t="shared" si="1"/>
        <v>0</v>
      </c>
      <c r="AB14" s="295">
        <f t="shared" si="1"/>
        <v>0</v>
      </c>
      <c r="AC14" s="295">
        <f t="shared" si="1"/>
        <v>0</v>
      </c>
      <c r="AD14" s="296">
        <f t="shared" si="1"/>
        <v>0</v>
      </c>
      <c r="AE14" s="297">
        <f t="shared" si="1"/>
        <v>0</v>
      </c>
      <c r="AF14" s="295">
        <f t="shared" si="1"/>
        <v>0</v>
      </c>
      <c r="AG14" s="295">
        <f t="shared" si="1"/>
        <v>0</v>
      </c>
      <c r="AH14" s="295">
        <f t="shared" si="1"/>
        <v>0</v>
      </c>
      <c r="AI14" s="293">
        <f t="shared" si="1"/>
        <v>0</v>
      </c>
      <c r="AJ14" s="297">
        <f t="shared" si="1"/>
        <v>0</v>
      </c>
      <c r="AK14" s="295">
        <f t="shared" si="1"/>
        <v>0</v>
      </c>
      <c r="AL14" s="295">
        <f t="shared" si="1"/>
        <v>0</v>
      </c>
      <c r="AM14" s="295">
        <f t="shared" si="1"/>
        <v>0</v>
      </c>
      <c r="AN14" s="293">
        <f t="shared" si="1"/>
        <v>0</v>
      </c>
    </row>
    <row r="15" spans="1:40" s="227" customFormat="1" ht="21.75" customHeight="1" thickBot="1">
      <c r="A15" s="298" t="s">
        <v>6</v>
      </c>
      <c r="B15" s="278">
        <f>SUM(D15:L15)</f>
        <v>0</v>
      </c>
      <c r="C15" s="299">
        <f>C14</f>
        <v>0</v>
      </c>
      <c r="D15" s="285"/>
      <c r="E15" s="286"/>
      <c r="F15" s="286"/>
      <c r="G15" s="286"/>
      <c r="H15" s="286"/>
      <c r="I15" s="286"/>
      <c r="J15" s="286"/>
      <c r="K15" s="286"/>
      <c r="L15" s="287"/>
      <c r="M15" s="288"/>
      <c r="N15" s="286"/>
      <c r="O15" s="286"/>
      <c r="P15" s="286"/>
      <c r="Q15" s="286"/>
      <c r="R15" s="286"/>
      <c r="S15" s="286"/>
      <c r="T15" s="286"/>
      <c r="U15" s="289"/>
      <c r="V15" s="288"/>
      <c r="W15" s="286"/>
      <c r="X15" s="286"/>
      <c r="Y15" s="289"/>
      <c r="Z15" s="285"/>
      <c r="AA15" s="286"/>
      <c r="AB15" s="286"/>
      <c r="AC15" s="286"/>
      <c r="AD15" s="287"/>
      <c r="AE15" s="288"/>
      <c r="AF15" s="286"/>
      <c r="AG15" s="286"/>
      <c r="AH15" s="286"/>
      <c r="AI15" s="289"/>
      <c r="AJ15" s="288"/>
      <c r="AK15" s="300"/>
      <c r="AL15" s="300"/>
      <c r="AM15" s="300"/>
      <c r="AN15" s="289"/>
    </row>
    <row r="16" spans="1:40" ht="21.75" customHeight="1">
      <c r="A16" s="290" t="s">
        <v>53</v>
      </c>
      <c r="B16" s="246">
        <f>SUM(D16:L16)</f>
        <v>0</v>
      </c>
      <c r="C16" s="301"/>
      <c r="D16" s="253"/>
      <c r="E16" s="254"/>
      <c r="F16" s="254"/>
      <c r="G16" s="254"/>
      <c r="H16" s="254"/>
      <c r="I16" s="254"/>
      <c r="J16" s="254"/>
      <c r="K16" s="254"/>
      <c r="L16" s="255"/>
      <c r="M16" s="256"/>
      <c r="N16" s="254"/>
      <c r="O16" s="254"/>
      <c r="P16" s="254"/>
      <c r="Q16" s="254"/>
      <c r="R16" s="254"/>
      <c r="S16" s="254"/>
      <c r="T16" s="254"/>
      <c r="U16" s="257"/>
      <c r="V16" s="256"/>
      <c r="W16" s="254"/>
      <c r="X16" s="254"/>
      <c r="Y16" s="257"/>
      <c r="Z16" s="253"/>
      <c r="AA16" s="254"/>
      <c r="AB16" s="254"/>
      <c r="AC16" s="254"/>
      <c r="AD16" s="255"/>
      <c r="AE16" s="256"/>
      <c r="AF16" s="254"/>
      <c r="AG16" s="254"/>
      <c r="AH16" s="254"/>
      <c r="AI16" s="257"/>
      <c r="AJ16" s="302"/>
      <c r="AK16" s="254"/>
      <c r="AL16" s="254"/>
      <c r="AM16" s="254"/>
      <c r="AN16" s="257"/>
    </row>
    <row r="17" spans="1:40" ht="21.75" customHeight="1">
      <c r="A17" s="303" t="s">
        <v>54</v>
      </c>
      <c r="B17" s="304">
        <f>SUM(D17:L17)</f>
        <v>0</v>
      </c>
      <c r="C17" s="305"/>
      <c r="D17" s="306"/>
      <c r="E17" s="307"/>
      <c r="F17" s="307"/>
      <c r="G17" s="307"/>
      <c r="H17" s="307"/>
      <c r="I17" s="307"/>
      <c r="J17" s="307"/>
      <c r="K17" s="307"/>
      <c r="L17" s="308"/>
      <c r="M17" s="309"/>
      <c r="N17" s="307"/>
      <c r="O17" s="307"/>
      <c r="P17" s="307"/>
      <c r="Q17" s="307"/>
      <c r="R17" s="307"/>
      <c r="S17" s="307"/>
      <c r="T17" s="307"/>
      <c r="U17" s="310"/>
      <c r="V17" s="309"/>
      <c r="W17" s="307"/>
      <c r="X17" s="307"/>
      <c r="Y17" s="310"/>
      <c r="Z17" s="306"/>
      <c r="AA17" s="307"/>
      <c r="AB17" s="307"/>
      <c r="AC17" s="307"/>
      <c r="AD17" s="308"/>
      <c r="AE17" s="309"/>
      <c r="AF17" s="307"/>
      <c r="AG17" s="307"/>
      <c r="AH17" s="307"/>
      <c r="AI17" s="310"/>
      <c r="AJ17" s="311"/>
      <c r="AK17" s="307"/>
      <c r="AL17" s="307"/>
      <c r="AM17" s="307"/>
      <c r="AN17" s="310"/>
    </row>
    <row r="18" spans="1:40" ht="21.75" customHeight="1">
      <c r="A18" s="303" t="s">
        <v>109</v>
      </c>
      <c r="B18" s="304">
        <f>SUM(D18:L18)</f>
        <v>0</v>
      </c>
      <c r="C18" s="305"/>
      <c r="D18" s="306"/>
      <c r="E18" s="307"/>
      <c r="F18" s="307"/>
      <c r="G18" s="307"/>
      <c r="H18" s="307"/>
      <c r="I18" s="307"/>
      <c r="J18" s="307"/>
      <c r="K18" s="307"/>
      <c r="L18" s="308"/>
      <c r="M18" s="309"/>
      <c r="N18" s="307"/>
      <c r="O18" s="307"/>
      <c r="P18" s="307"/>
      <c r="Q18" s="307"/>
      <c r="R18" s="307"/>
      <c r="S18" s="307"/>
      <c r="T18" s="307"/>
      <c r="U18" s="310"/>
      <c r="V18" s="309"/>
      <c r="W18" s="307"/>
      <c r="X18" s="307"/>
      <c r="Y18" s="310"/>
      <c r="Z18" s="306"/>
      <c r="AA18" s="307"/>
      <c r="AB18" s="307"/>
      <c r="AC18" s="307"/>
      <c r="AD18" s="308"/>
      <c r="AE18" s="309"/>
      <c r="AF18" s="307"/>
      <c r="AG18" s="307"/>
      <c r="AH18" s="307"/>
      <c r="AI18" s="310"/>
      <c r="AJ18" s="309"/>
      <c r="AK18" s="307"/>
      <c r="AL18" s="307"/>
      <c r="AM18" s="307"/>
      <c r="AN18" s="310"/>
    </row>
    <row r="19" spans="1:40" ht="21.75" customHeight="1">
      <c r="A19" s="303" t="s">
        <v>108</v>
      </c>
      <c r="B19" s="304">
        <f aca="true" t="shared" si="2" ref="B19:B24">SUM(D19:L19)</f>
        <v>0</v>
      </c>
      <c r="C19" s="305"/>
      <c r="D19" s="306"/>
      <c r="E19" s="307"/>
      <c r="F19" s="307"/>
      <c r="G19" s="307"/>
      <c r="H19" s="307"/>
      <c r="I19" s="307"/>
      <c r="J19" s="307"/>
      <c r="K19" s="307"/>
      <c r="L19" s="308"/>
      <c r="M19" s="309"/>
      <c r="N19" s="307"/>
      <c r="O19" s="307"/>
      <c r="P19" s="307"/>
      <c r="Q19" s="307"/>
      <c r="R19" s="307"/>
      <c r="S19" s="307"/>
      <c r="T19" s="307"/>
      <c r="U19" s="310"/>
      <c r="V19" s="309"/>
      <c r="W19" s="307"/>
      <c r="X19" s="307"/>
      <c r="Y19" s="310"/>
      <c r="Z19" s="306"/>
      <c r="AA19" s="307"/>
      <c r="AB19" s="307"/>
      <c r="AC19" s="307"/>
      <c r="AD19" s="308"/>
      <c r="AE19" s="309"/>
      <c r="AF19" s="307"/>
      <c r="AG19" s="307"/>
      <c r="AH19" s="307"/>
      <c r="AI19" s="310"/>
      <c r="AJ19" s="309"/>
      <c r="AK19" s="307"/>
      <c r="AL19" s="307"/>
      <c r="AM19" s="307"/>
      <c r="AN19" s="310"/>
    </row>
    <row r="20" spans="1:40" ht="21.75" customHeight="1">
      <c r="A20" s="303" t="s">
        <v>166</v>
      </c>
      <c r="B20" s="304">
        <f>SUM(D20:L20)</f>
        <v>0</v>
      </c>
      <c r="C20" s="305"/>
      <c r="D20" s="306"/>
      <c r="E20" s="307"/>
      <c r="F20" s="307"/>
      <c r="G20" s="307"/>
      <c r="H20" s="307"/>
      <c r="I20" s="307"/>
      <c r="J20" s="307"/>
      <c r="K20" s="307"/>
      <c r="L20" s="308"/>
      <c r="M20" s="309"/>
      <c r="N20" s="307"/>
      <c r="O20" s="307"/>
      <c r="P20" s="307"/>
      <c r="Q20" s="307"/>
      <c r="R20" s="307"/>
      <c r="S20" s="307"/>
      <c r="T20" s="307"/>
      <c r="U20" s="310"/>
      <c r="V20" s="309"/>
      <c r="W20" s="307"/>
      <c r="X20" s="307"/>
      <c r="Y20" s="310"/>
      <c r="Z20" s="306"/>
      <c r="AA20" s="307"/>
      <c r="AB20" s="307"/>
      <c r="AC20" s="307"/>
      <c r="AD20" s="308"/>
      <c r="AE20" s="309"/>
      <c r="AF20" s="307"/>
      <c r="AG20" s="307"/>
      <c r="AH20" s="307"/>
      <c r="AI20" s="310"/>
      <c r="AJ20" s="309"/>
      <c r="AK20" s="307"/>
      <c r="AL20" s="307"/>
      <c r="AM20" s="307"/>
      <c r="AN20" s="310"/>
    </row>
    <row r="21" spans="1:40" ht="21.75" customHeight="1">
      <c r="A21" s="303" t="s">
        <v>110</v>
      </c>
      <c r="B21" s="304">
        <f t="shared" si="2"/>
        <v>0</v>
      </c>
      <c r="C21" s="305"/>
      <c r="D21" s="306"/>
      <c r="E21" s="307"/>
      <c r="F21" s="307"/>
      <c r="G21" s="307"/>
      <c r="H21" s="307"/>
      <c r="I21" s="307"/>
      <c r="J21" s="307"/>
      <c r="K21" s="307"/>
      <c r="L21" s="308"/>
      <c r="M21" s="312"/>
      <c r="N21" s="307"/>
      <c r="O21" s="307"/>
      <c r="P21" s="307"/>
      <c r="Q21" s="307"/>
      <c r="R21" s="307"/>
      <c r="S21" s="307"/>
      <c r="T21" s="307"/>
      <c r="U21" s="310"/>
      <c r="V21" s="309"/>
      <c r="W21" s="307"/>
      <c r="X21" s="307"/>
      <c r="Y21" s="310"/>
      <c r="Z21" s="306"/>
      <c r="AA21" s="307"/>
      <c r="AB21" s="307"/>
      <c r="AC21" s="307"/>
      <c r="AD21" s="308"/>
      <c r="AE21" s="309"/>
      <c r="AF21" s="307"/>
      <c r="AG21" s="307"/>
      <c r="AH21" s="307"/>
      <c r="AI21" s="310"/>
      <c r="AJ21" s="309"/>
      <c r="AK21" s="307"/>
      <c r="AL21" s="307"/>
      <c r="AM21" s="307"/>
      <c r="AN21" s="310"/>
    </row>
    <row r="22" spans="1:40" ht="21.75" customHeight="1">
      <c r="A22" s="303" t="s">
        <v>107</v>
      </c>
      <c r="B22" s="304">
        <f t="shared" si="2"/>
        <v>0</v>
      </c>
      <c r="C22" s="305"/>
      <c r="D22" s="306"/>
      <c r="E22" s="307"/>
      <c r="F22" s="307"/>
      <c r="G22" s="307"/>
      <c r="H22" s="307"/>
      <c r="I22" s="307"/>
      <c r="J22" s="307"/>
      <c r="K22" s="307"/>
      <c r="L22" s="308"/>
      <c r="M22" s="312"/>
      <c r="N22" s="307"/>
      <c r="O22" s="307"/>
      <c r="P22" s="307"/>
      <c r="Q22" s="307"/>
      <c r="R22" s="307"/>
      <c r="S22" s="307"/>
      <c r="T22" s="307"/>
      <c r="U22" s="310"/>
      <c r="V22" s="309"/>
      <c r="W22" s="307"/>
      <c r="X22" s="307"/>
      <c r="Y22" s="310"/>
      <c r="Z22" s="306"/>
      <c r="AA22" s="307"/>
      <c r="AB22" s="307"/>
      <c r="AC22" s="307"/>
      <c r="AD22" s="308"/>
      <c r="AE22" s="309"/>
      <c r="AF22" s="307"/>
      <c r="AG22" s="307"/>
      <c r="AH22" s="307"/>
      <c r="AI22" s="310"/>
      <c r="AJ22" s="309"/>
      <c r="AK22" s="307"/>
      <c r="AL22" s="307"/>
      <c r="AM22" s="307"/>
      <c r="AN22" s="310"/>
    </row>
    <row r="23" spans="1:40" ht="21.75" customHeight="1">
      <c r="A23" s="303" t="s">
        <v>106</v>
      </c>
      <c r="B23" s="304">
        <f t="shared" si="2"/>
        <v>0</v>
      </c>
      <c r="C23" s="305"/>
      <c r="D23" s="306"/>
      <c r="E23" s="307"/>
      <c r="F23" s="307"/>
      <c r="G23" s="307"/>
      <c r="H23" s="307"/>
      <c r="I23" s="307"/>
      <c r="J23" s="307"/>
      <c r="K23" s="307"/>
      <c r="L23" s="308"/>
      <c r="M23" s="312"/>
      <c r="N23" s="307"/>
      <c r="O23" s="307"/>
      <c r="P23" s="307"/>
      <c r="Q23" s="307"/>
      <c r="R23" s="307"/>
      <c r="S23" s="307"/>
      <c r="T23" s="307"/>
      <c r="U23" s="310"/>
      <c r="V23" s="309"/>
      <c r="W23" s="307"/>
      <c r="X23" s="307"/>
      <c r="Y23" s="310"/>
      <c r="Z23" s="306"/>
      <c r="AA23" s="307"/>
      <c r="AB23" s="307"/>
      <c r="AC23" s="307"/>
      <c r="AD23" s="308"/>
      <c r="AE23" s="309"/>
      <c r="AF23" s="307"/>
      <c r="AG23" s="307"/>
      <c r="AH23" s="307"/>
      <c r="AI23" s="310"/>
      <c r="AJ23" s="309"/>
      <c r="AK23" s="307"/>
      <c r="AL23" s="307"/>
      <c r="AM23" s="307"/>
      <c r="AN23" s="310"/>
    </row>
    <row r="24" spans="1:40" ht="21.75" customHeight="1" thickBot="1">
      <c r="A24" s="291" t="s">
        <v>122</v>
      </c>
      <c r="B24" s="259">
        <f t="shared" si="2"/>
        <v>0</v>
      </c>
      <c r="C24" s="313"/>
      <c r="D24" s="266"/>
      <c r="E24" s="267"/>
      <c r="F24" s="267"/>
      <c r="G24" s="267"/>
      <c r="H24" s="267"/>
      <c r="I24" s="267"/>
      <c r="J24" s="267"/>
      <c r="K24" s="267"/>
      <c r="L24" s="268"/>
      <c r="M24" s="314"/>
      <c r="N24" s="267"/>
      <c r="O24" s="267"/>
      <c r="P24" s="267"/>
      <c r="Q24" s="267"/>
      <c r="R24" s="267"/>
      <c r="S24" s="267"/>
      <c r="T24" s="267"/>
      <c r="U24" s="270"/>
      <c r="V24" s="269"/>
      <c r="W24" s="267"/>
      <c r="X24" s="267"/>
      <c r="Y24" s="270"/>
      <c r="Z24" s="266"/>
      <c r="AA24" s="267"/>
      <c r="AB24" s="267"/>
      <c r="AC24" s="267"/>
      <c r="AD24" s="268"/>
      <c r="AE24" s="269"/>
      <c r="AF24" s="267"/>
      <c r="AG24" s="267"/>
      <c r="AH24" s="267"/>
      <c r="AI24" s="270"/>
      <c r="AJ24" s="269"/>
      <c r="AK24" s="315"/>
      <c r="AL24" s="315"/>
      <c r="AM24" s="315"/>
      <c r="AN24" s="270"/>
    </row>
    <row r="25" spans="1:40" s="227" customFormat="1" ht="21.75" customHeight="1">
      <c r="A25" s="292" t="s">
        <v>111</v>
      </c>
      <c r="B25" s="272">
        <f>SUM(B16:B24)</f>
        <v>0</v>
      </c>
      <c r="C25" s="293">
        <f>SUM(C16:C24)</f>
        <v>0</v>
      </c>
      <c r="D25" s="294">
        <f aca="true" t="shared" si="3" ref="D25:AN25">SUM(D16:D24)</f>
        <v>0</v>
      </c>
      <c r="E25" s="295">
        <f t="shared" si="3"/>
        <v>0</v>
      </c>
      <c r="F25" s="295">
        <f t="shared" si="3"/>
        <v>0</v>
      </c>
      <c r="G25" s="295">
        <f t="shared" si="3"/>
        <v>0</v>
      </c>
      <c r="H25" s="295">
        <f t="shared" si="3"/>
        <v>0</v>
      </c>
      <c r="I25" s="295">
        <f t="shared" si="3"/>
        <v>0</v>
      </c>
      <c r="J25" s="295">
        <f t="shared" si="3"/>
        <v>0</v>
      </c>
      <c r="K25" s="295">
        <f t="shared" si="3"/>
        <v>0</v>
      </c>
      <c r="L25" s="296">
        <f t="shared" si="3"/>
        <v>0</v>
      </c>
      <c r="M25" s="297">
        <f t="shared" si="3"/>
        <v>0</v>
      </c>
      <c r="N25" s="295">
        <f t="shared" si="3"/>
        <v>0</v>
      </c>
      <c r="O25" s="295">
        <f t="shared" si="3"/>
        <v>0</v>
      </c>
      <c r="P25" s="295">
        <f t="shared" si="3"/>
        <v>0</v>
      </c>
      <c r="Q25" s="295">
        <f t="shared" si="3"/>
        <v>0</v>
      </c>
      <c r="R25" s="295">
        <f t="shared" si="3"/>
        <v>0</v>
      </c>
      <c r="S25" s="295">
        <f t="shared" si="3"/>
        <v>0</v>
      </c>
      <c r="T25" s="295">
        <f t="shared" si="3"/>
        <v>0</v>
      </c>
      <c r="U25" s="293">
        <f t="shared" si="3"/>
        <v>0</v>
      </c>
      <c r="V25" s="297">
        <f t="shared" si="3"/>
        <v>0</v>
      </c>
      <c r="W25" s="295">
        <f t="shared" si="3"/>
        <v>0</v>
      </c>
      <c r="X25" s="295">
        <f t="shared" si="3"/>
        <v>0</v>
      </c>
      <c r="Y25" s="293">
        <f t="shared" si="3"/>
        <v>0</v>
      </c>
      <c r="Z25" s="294">
        <f t="shared" si="3"/>
        <v>0</v>
      </c>
      <c r="AA25" s="295">
        <f t="shared" si="3"/>
        <v>0</v>
      </c>
      <c r="AB25" s="295">
        <f t="shared" si="3"/>
        <v>0</v>
      </c>
      <c r="AC25" s="295">
        <f t="shared" si="3"/>
        <v>0</v>
      </c>
      <c r="AD25" s="296">
        <f t="shared" si="3"/>
        <v>0</v>
      </c>
      <c r="AE25" s="297">
        <f t="shared" si="3"/>
        <v>0</v>
      </c>
      <c r="AF25" s="295">
        <f t="shared" si="3"/>
        <v>0</v>
      </c>
      <c r="AG25" s="295">
        <f t="shared" si="3"/>
        <v>0</v>
      </c>
      <c r="AH25" s="295">
        <f t="shared" si="3"/>
        <v>0</v>
      </c>
      <c r="AI25" s="293">
        <f t="shared" si="3"/>
        <v>0</v>
      </c>
      <c r="AJ25" s="297">
        <f t="shared" si="3"/>
        <v>0</v>
      </c>
      <c r="AK25" s="295">
        <f t="shared" si="3"/>
        <v>0</v>
      </c>
      <c r="AL25" s="295">
        <f t="shared" si="3"/>
        <v>0</v>
      </c>
      <c r="AM25" s="295">
        <f t="shared" si="3"/>
        <v>0</v>
      </c>
      <c r="AN25" s="293">
        <f t="shared" si="3"/>
        <v>0</v>
      </c>
    </row>
    <row r="26" spans="1:40" s="227" customFormat="1" ht="21.75" customHeight="1" thickBot="1">
      <c r="A26" s="298" t="s">
        <v>6</v>
      </c>
      <c r="B26" s="278">
        <f>SUM(D26:L26)</f>
        <v>0</v>
      </c>
      <c r="C26" s="299">
        <f>C25</f>
        <v>0</v>
      </c>
      <c r="D26" s="285"/>
      <c r="E26" s="286"/>
      <c r="F26" s="286"/>
      <c r="G26" s="286"/>
      <c r="H26" s="286"/>
      <c r="I26" s="286"/>
      <c r="J26" s="286"/>
      <c r="K26" s="286"/>
      <c r="L26" s="287"/>
      <c r="M26" s="288"/>
      <c r="N26" s="286"/>
      <c r="O26" s="286"/>
      <c r="P26" s="286"/>
      <c r="Q26" s="286"/>
      <c r="R26" s="286"/>
      <c r="S26" s="286"/>
      <c r="T26" s="286"/>
      <c r="U26" s="289"/>
      <c r="V26" s="288"/>
      <c r="W26" s="286"/>
      <c r="X26" s="286"/>
      <c r="Y26" s="289"/>
      <c r="Z26" s="285"/>
      <c r="AA26" s="286"/>
      <c r="AB26" s="286"/>
      <c r="AC26" s="286"/>
      <c r="AD26" s="287"/>
      <c r="AE26" s="288"/>
      <c r="AF26" s="286"/>
      <c r="AG26" s="286"/>
      <c r="AH26" s="286"/>
      <c r="AI26" s="289"/>
      <c r="AJ26" s="288"/>
      <c r="AK26" s="286"/>
      <c r="AL26" s="286"/>
      <c r="AM26" s="286"/>
      <c r="AN26" s="289"/>
    </row>
    <row r="27" spans="1:40" s="227" customFormat="1" ht="21.75" customHeight="1">
      <c r="A27" s="316" t="s">
        <v>10</v>
      </c>
      <c r="B27" s="246">
        <f aca="true" t="shared" si="4" ref="B27:AN28">B25+B14+B10</f>
        <v>0</v>
      </c>
      <c r="C27" s="317">
        <f t="shared" si="4"/>
        <v>0</v>
      </c>
      <c r="D27" s="318">
        <f t="shared" si="4"/>
        <v>0</v>
      </c>
      <c r="E27" s="319">
        <f t="shared" si="4"/>
        <v>0</v>
      </c>
      <c r="F27" s="319">
        <f t="shared" si="4"/>
        <v>0</v>
      </c>
      <c r="G27" s="319">
        <f t="shared" si="4"/>
        <v>0</v>
      </c>
      <c r="H27" s="319">
        <f t="shared" si="4"/>
        <v>0</v>
      </c>
      <c r="I27" s="319">
        <f t="shared" si="4"/>
        <v>0</v>
      </c>
      <c r="J27" s="319">
        <f t="shared" si="4"/>
        <v>0</v>
      </c>
      <c r="K27" s="319">
        <f t="shared" si="4"/>
        <v>0</v>
      </c>
      <c r="L27" s="320">
        <f t="shared" si="4"/>
        <v>0</v>
      </c>
      <c r="M27" s="321">
        <f t="shared" si="4"/>
        <v>0</v>
      </c>
      <c r="N27" s="319">
        <f t="shared" si="4"/>
        <v>0</v>
      </c>
      <c r="O27" s="319">
        <f>O25+O14+O10</f>
        <v>0</v>
      </c>
      <c r="P27" s="319">
        <f>P25+P14+P10</f>
        <v>0</v>
      </c>
      <c r="Q27" s="319">
        <f>Q25+Q14+Q10</f>
        <v>0</v>
      </c>
      <c r="R27" s="319">
        <f>R25+R14+R10</f>
        <v>0</v>
      </c>
      <c r="S27" s="319">
        <f t="shared" si="4"/>
        <v>0</v>
      </c>
      <c r="T27" s="319">
        <f t="shared" si="4"/>
        <v>0</v>
      </c>
      <c r="U27" s="317">
        <f>U25+U14+U10</f>
        <v>0</v>
      </c>
      <c r="V27" s="321">
        <f t="shared" si="4"/>
        <v>0</v>
      </c>
      <c r="W27" s="319">
        <f t="shared" si="4"/>
        <v>0</v>
      </c>
      <c r="X27" s="319">
        <f t="shared" si="4"/>
        <v>0</v>
      </c>
      <c r="Y27" s="317">
        <f t="shared" si="4"/>
        <v>0</v>
      </c>
      <c r="Z27" s="318">
        <f t="shared" si="4"/>
        <v>0</v>
      </c>
      <c r="AA27" s="319">
        <f t="shared" si="4"/>
        <v>0</v>
      </c>
      <c r="AB27" s="319">
        <f t="shared" si="4"/>
        <v>0</v>
      </c>
      <c r="AC27" s="319">
        <f t="shared" si="4"/>
        <v>0</v>
      </c>
      <c r="AD27" s="320">
        <f t="shared" si="4"/>
        <v>0</v>
      </c>
      <c r="AE27" s="321">
        <f t="shared" si="4"/>
        <v>0</v>
      </c>
      <c r="AF27" s="319">
        <f t="shared" si="4"/>
        <v>0</v>
      </c>
      <c r="AG27" s="319">
        <f t="shared" si="4"/>
        <v>0</v>
      </c>
      <c r="AH27" s="319">
        <f t="shared" si="4"/>
        <v>0</v>
      </c>
      <c r="AI27" s="317">
        <f t="shared" si="4"/>
        <v>0</v>
      </c>
      <c r="AJ27" s="321">
        <f t="shared" si="4"/>
        <v>0</v>
      </c>
      <c r="AK27" s="319">
        <f t="shared" si="4"/>
        <v>0</v>
      </c>
      <c r="AL27" s="319">
        <f t="shared" si="4"/>
        <v>0</v>
      </c>
      <c r="AM27" s="319">
        <f t="shared" si="4"/>
        <v>0</v>
      </c>
      <c r="AN27" s="317">
        <f t="shared" si="4"/>
        <v>0</v>
      </c>
    </row>
    <row r="28" spans="1:40" s="227" customFormat="1" ht="21.75" customHeight="1" thickBot="1">
      <c r="A28" s="322" t="s">
        <v>6</v>
      </c>
      <c r="B28" s="323">
        <f t="shared" si="4"/>
        <v>0</v>
      </c>
      <c r="C28" s="324">
        <f t="shared" si="4"/>
        <v>0</v>
      </c>
      <c r="D28" s="325">
        <f t="shared" si="4"/>
        <v>0</v>
      </c>
      <c r="E28" s="326">
        <f t="shared" si="4"/>
        <v>0</v>
      </c>
      <c r="F28" s="326">
        <f t="shared" si="4"/>
        <v>0</v>
      </c>
      <c r="G28" s="326">
        <f t="shared" si="4"/>
        <v>0</v>
      </c>
      <c r="H28" s="326">
        <f t="shared" si="4"/>
        <v>0</v>
      </c>
      <c r="I28" s="326">
        <f t="shared" si="4"/>
        <v>0</v>
      </c>
      <c r="J28" s="326">
        <f t="shared" si="4"/>
        <v>0</v>
      </c>
      <c r="K28" s="326">
        <f t="shared" si="4"/>
        <v>0</v>
      </c>
      <c r="L28" s="327">
        <f t="shared" si="4"/>
        <v>0</v>
      </c>
      <c r="M28" s="328">
        <f t="shared" si="4"/>
        <v>0</v>
      </c>
      <c r="N28" s="326">
        <f t="shared" si="4"/>
        <v>0</v>
      </c>
      <c r="O28" s="326">
        <f t="shared" si="4"/>
        <v>0</v>
      </c>
      <c r="P28" s="326">
        <f>P26+P15+P11</f>
        <v>0</v>
      </c>
      <c r="Q28" s="326">
        <f>Q26+Q15+Q11</f>
        <v>0</v>
      </c>
      <c r="R28" s="326">
        <f>R26+R15+R11</f>
        <v>0</v>
      </c>
      <c r="S28" s="326">
        <f t="shared" si="4"/>
        <v>0</v>
      </c>
      <c r="T28" s="326">
        <f t="shared" si="4"/>
        <v>0</v>
      </c>
      <c r="U28" s="324">
        <f t="shared" si="4"/>
        <v>0</v>
      </c>
      <c r="V28" s="328">
        <f t="shared" si="4"/>
        <v>0</v>
      </c>
      <c r="W28" s="326">
        <f t="shared" si="4"/>
        <v>0</v>
      </c>
      <c r="X28" s="326">
        <f t="shared" si="4"/>
        <v>0</v>
      </c>
      <c r="Y28" s="324">
        <f t="shared" si="4"/>
        <v>0</v>
      </c>
      <c r="Z28" s="325">
        <f t="shared" si="4"/>
        <v>0</v>
      </c>
      <c r="AA28" s="326">
        <f t="shared" si="4"/>
        <v>0</v>
      </c>
      <c r="AB28" s="326">
        <f t="shared" si="4"/>
        <v>0</v>
      </c>
      <c r="AC28" s="326">
        <f t="shared" si="4"/>
        <v>0</v>
      </c>
      <c r="AD28" s="327">
        <f t="shared" si="4"/>
        <v>0</v>
      </c>
      <c r="AE28" s="328">
        <f t="shared" si="4"/>
        <v>0</v>
      </c>
      <c r="AF28" s="326">
        <f t="shared" si="4"/>
        <v>0</v>
      </c>
      <c r="AG28" s="326">
        <f t="shared" si="4"/>
        <v>0</v>
      </c>
      <c r="AH28" s="326">
        <f t="shared" si="4"/>
        <v>0</v>
      </c>
      <c r="AI28" s="324">
        <f t="shared" si="4"/>
        <v>0</v>
      </c>
      <c r="AJ28" s="328">
        <f t="shared" si="4"/>
        <v>0</v>
      </c>
      <c r="AK28" s="326">
        <f t="shared" si="4"/>
        <v>0</v>
      </c>
      <c r="AL28" s="326">
        <f t="shared" si="4"/>
        <v>0</v>
      </c>
      <c r="AM28" s="326">
        <f t="shared" si="4"/>
        <v>0</v>
      </c>
      <c r="AN28" s="324">
        <f t="shared" si="4"/>
        <v>0</v>
      </c>
    </row>
    <row r="29" spans="1:13" ht="11.25" customHeight="1">
      <c r="A29" s="329"/>
      <c r="B29" s="330"/>
      <c r="C29" s="331"/>
      <c r="D29" s="331"/>
      <c r="E29" s="331"/>
      <c r="F29" s="331"/>
      <c r="G29" s="331"/>
      <c r="H29" s="331"/>
      <c r="I29" s="331"/>
      <c r="J29" s="331"/>
      <c r="K29" s="331"/>
      <c r="L29" s="331"/>
      <c r="M29" s="331"/>
    </row>
    <row r="30" spans="5:32" ht="16.5">
      <c r="E30" s="200"/>
      <c r="F30" s="200"/>
      <c r="AF30" s="106" t="str">
        <f ca="1">'Thong tin don vi'!E8&amp;", ngày "&amp;DAY(NOW())&amp;" tháng "&amp;MONTH(NOW())&amp;" năm "&amp;YEAR(NOW())</f>
        <v>Bình Chuẩn, ngày 28 tháng 1 năm 2019</v>
      </c>
    </row>
    <row r="31" spans="4:32" ht="16.5">
      <c r="D31" s="103" t="s">
        <v>12</v>
      </c>
      <c r="AF31" s="107" t="s">
        <v>143</v>
      </c>
    </row>
    <row r="32" spans="4:32" ht="16.5">
      <c r="D32" s="104"/>
      <c r="AF32" s="105"/>
    </row>
    <row r="33" spans="4:32" ht="16.5">
      <c r="D33" s="104"/>
      <c r="AF33" s="104"/>
    </row>
    <row r="34" spans="4:32" ht="16.5">
      <c r="D34" s="104"/>
      <c r="AF34" s="104"/>
    </row>
    <row r="35" ht="16.5">
      <c r="D35" s="104"/>
    </row>
    <row r="36" spans="4:32" ht="16.5">
      <c r="D36" s="103" t="str">
        <f>IF('Thong tin don vi'!E12="","",'Thong tin don vi'!E12)</f>
        <v>B</v>
      </c>
      <c r="AF36" s="50" t="str">
        <f>IF('Thong tin don vi'!E10="","",'Thong tin don vi'!E10)</f>
        <v>A</v>
      </c>
    </row>
  </sheetData>
  <sheetProtection/>
  <mergeCells count="15">
    <mergeCell ref="A4:A6"/>
    <mergeCell ref="B4:B6"/>
    <mergeCell ref="C4:C6"/>
    <mergeCell ref="D4:AI4"/>
    <mergeCell ref="AJ4:AN4"/>
    <mergeCell ref="D5:L5"/>
    <mergeCell ref="M5:U5"/>
    <mergeCell ref="V5:Y5"/>
    <mergeCell ref="AN5:AN6"/>
    <mergeCell ref="Z5:AD5"/>
    <mergeCell ref="AE5:AI5"/>
    <mergeCell ref="AJ5:AJ6"/>
    <mergeCell ref="AK5:AK6"/>
    <mergeCell ref="AL5:AL6"/>
    <mergeCell ref="AM5:AM6"/>
  </mergeCells>
  <dataValidations count="1">
    <dataValidation type="whole" allowBlank="1" showInputMessage="1" showErrorMessage="1" sqref="C12:C13 C16:C24 D26:AN26 D15:AN24 D11:AN13 C8:AN9">
      <formula1>0</formula1>
      <formula2>3000</formula2>
    </dataValidation>
  </dataValidations>
  <printOptions horizontalCentered="1"/>
  <pageMargins left="0.2" right="0.2" top="0.69" bottom="0.18" header="0.15" footer="0.16"/>
  <pageSetup horizontalDpi="1200" verticalDpi="12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6"/>
  <sheetViews>
    <sheetView zoomScale="70" zoomScaleNormal="70" workbookViewId="0" topLeftCell="A1">
      <selection activeCell="T17" sqref="T17"/>
    </sheetView>
  </sheetViews>
  <sheetFormatPr defaultColWidth="8.796875" defaultRowHeight="15"/>
  <cols>
    <col min="1" max="1" width="12.59765625" style="226" customWidth="1"/>
    <col min="2" max="2" width="5.5" style="228" customWidth="1"/>
    <col min="3" max="3" width="5.5" style="226" customWidth="1"/>
    <col min="4" max="16" width="6" style="226" customWidth="1"/>
    <col min="17" max="17" width="6.59765625" style="226" customWidth="1"/>
    <col min="18" max="16384" width="9" style="226" customWidth="1"/>
  </cols>
  <sheetData>
    <row r="1" spans="2:16" ht="16.5" customHeight="1">
      <c r="B1" s="227"/>
      <c r="C1" s="227"/>
      <c r="D1" s="227"/>
      <c r="E1" s="227"/>
      <c r="F1" s="227"/>
      <c r="G1" s="227"/>
      <c r="H1" s="228" t="str">
        <f ca="1">"THỐNG KÊ TRÌNH ĐỘ NGOẠI NGỮ CB.GV.VN TRƯỜNG MẦM NON NĂM HỌC "&amp;IF(MONTH(NOW())&gt;6,YEAR(NOW())&amp;"-"&amp;YEAR(NOW())+1,YEAR(NOW())-1&amp;"-"&amp;YEAR(NOW()))&amp;" (ĐỢT "&amp;IF(MONTH(NOW())&gt;6,1,2)&amp;" )"</f>
        <v>THỐNG KÊ TRÌNH ĐỘ NGOẠI NGỮ CB.GV.VN TRƯỜNG MẦM NON NĂM HỌC 2018-2019 (ĐỢT 2 )</v>
      </c>
      <c r="I1" s="227"/>
      <c r="J1" s="227"/>
      <c r="K1" s="227"/>
      <c r="L1" s="227"/>
      <c r="M1" s="227"/>
      <c r="N1" s="227"/>
      <c r="O1" s="227"/>
      <c r="P1" s="227"/>
    </row>
    <row r="2" spans="1:17" ht="15.75">
      <c r="A2" s="227" t="str">
        <f>IF(OR('[1]Thong tin don vi'!F6="MN",'[1]Thong tin don vi'!F6="MG",'[1]Thong tin don vi'!F6="NHOM"),'[1]Thong tin don vi'!E6,"")</f>
        <v>MẦM NON TƯ THỤC LẠC HỒNG</v>
      </c>
      <c r="C2" s="227"/>
      <c r="E2" s="227"/>
      <c r="F2" s="227"/>
      <c r="G2" s="227"/>
      <c r="H2" s="227" t="str">
        <f>"Tổng số CBGVNV: "&amp;B27&amp;" người"</f>
        <v>Tổng số CBGVNV: 0 người</v>
      </c>
      <c r="I2" s="227"/>
      <c r="K2" s="227"/>
      <c r="L2" s="227"/>
      <c r="M2" s="227"/>
      <c r="N2" s="227"/>
      <c r="O2" s="227"/>
      <c r="Q2" s="336" t="s">
        <v>292</v>
      </c>
    </row>
    <row r="3" ht="9.75" customHeight="1" thickBot="1">
      <c r="C3" s="227"/>
    </row>
    <row r="4" spans="1:17" s="229" customFormat="1" ht="31.5" customHeight="1">
      <c r="A4" s="463" t="s">
        <v>121</v>
      </c>
      <c r="B4" s="466" t="s">
        <v>32</v>
      </c>
      <c r="C4" s="469" t="s">
        <v>6</v>
      </c>
      <c r="D4" s="481" t="s">
        <v>44</v>
      </c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78" t="s">
        <v>73</v>
      </c>
    </row>
    <row r="5" spans="1:17" s="229" customFormat="1" ht="16.5" customHeight="1">
      <c r="A5" s="464"/>
      <c r="B5" s="467"/>
      <c r="C5" s="451"/>
      <c r="D5" s="483"/>
      <c r="E5" s="484"/>
      <c r="F5" s="484"/>
      <c r="G5" s="484"/>
      <c r="H5" s="484"/>
      <c r="I5" s="484"/>
      <c r="J5" s="484"/>
      <c r="K5" s="484"/>
      <c r="L5" s="484"/>
      <c r="M5" s="484"/>
      <c r="N5" s="484"/>
      <c r="O5" s="484"/>
      <c r="P5" s="484"/>
      <c r="Q5" s="479"/>
    </row>
    <row r="6" spans="1:17" s="229" customFormat="1" ht="45.75" customHeight="1" thickBot="1">
      <c r="A6" s="465"/>
      <c r="B6" s="468"/>
      <c r="C6" s="452"/>
      <c r="D6" s="230" t="s">
        <v>46</v>
      </c>
      <c r="E6" s="231" t="s">
        <v>288</v>
      </c>
      <c r="F6" s="231" t="s">
        <v>289</v>
      </c>
      <c r="G6" s="232" t="s">
        <v>47</v>
      </c>
      <c r="H6" s="232" t="s">
        <v>170</v>
      </c>
      <c r="I6" s="232" t="s">
        <v>171</v>
      </c>
      <c r="J6" s="232" t="s">
        <v>48</v>
      </c>
      <c r="K6" s="232" t="s">
        <v>290</v>
      </c>
      <c r="L6" s="231" t="s">
        <v>291</v>
      </c>
      <c r="M6" s="231" t="s">
        <v>168</v>
      </c>
      <c r="N6" s="232" t="s">
        <v>169</v>
      </c>
      <c r="O6" s="232" t="s">
        <v>173</v>
      </c>
      <c r="P6" s="232" t="s">
        <v>175</v>
      </c>
      <c r="Q6" s="480"/>
    </row>
    <row r="7" spans="1:17" s="244" customFormat="1" ht="12.75" thickBot="1">
      <c r="A7" s="238">
        <v>1</v>
      </c>
      <c r="B7" s="239">
        <v>2</v>
      </c>
      <c r="C7" s="240">
        <v>3</v>
      </c>
      <c r="D7" s="241">
        <v>4</v>
      </c>
      <c r="E7" s="242">
        <v>5</v>
      </c>
      <c r="F7" s="242">
        <v>6</v>
      </c>
      <c r="G7" s="242">
        <v>7</v>
      </c>
      <c r="H7" s="242">
        <v>8</v>
      </c>
      <c r="I7" s="242">
        <v>9</v>
      </c>
      <c r="J7" s="242">
        <v>10</v>
      </c>
      <c r="K7" s="242">
        <v>11</v>
      </c>
      <c r="L7" s="242">
        <v>12</v>
      </c>
      <c r="M7" s="242">
        <v>13</v>
      </c>
      <c r="N7" s="242">
        <v>14</v>
      </c>
      <c r="O7" s="242">
        <v>15</v>
      </c>
      <c r="P7" s="242">
        <v>16</v>
      </c>
      <c r="Q7" s="340">
        <v>17</v>
      </c>
    </row>
    <row r="8" spans="1:17" ht="21.75" customHeight="1">
      <c r="A8" s="245" t="s">
        <v>116</v>
      </c>
      <c r="B8" s="246">
        <f>mauA_NCL!B8</f>
        <v>0</v>
      </c>
      <c r="C8" s="247">
        <f>mauA_NCL!C8</f>
        <v>0</v>
      </c>
      <c r="D8" s="248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339"/>
    </row>
    <row r="9" spans="1:17" ht="21.75" customHeight="1" thickBot="1">
      <c r="A9" s="258" t="s">
        <v>117</v>
      </c>
      <c r="B9" s="259">
        <f>mauA_NCL!B9</f>
        <v>0</v>
      </c>
      <c r="C9" s="260">
        <f>mauA_NCL!C9</f>
        <v>0</v>
      </c>
      <c r="D9" s="261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341"/>
    </row>
    <row r="10" spans="1:17" s="227" customFormat="1" ht="21.75" customHeight="1">
      <c r="A10" s="271" t="s">
        <v>104</v>
      </c>
      <c r="B10" s="272">
        <f>mauA_NCL!B10</f>
        <v>0</v>
      </c>
      <c r="C10" s="273">
        <f>mauA_NCL!C10</f>
        <v>0</v>
      </c>
      <c r="D10" s="274">
        <f aca="true" t="shared" si="0" ref="D10:P10">SUM(D8:D9)</f>
        <v>0</v>
      </c>
      <c r="E10" s="275">
        <f t="shared" si="0"/>
        <v>0</v>
      </c>
      <c r="F10" s="275">
        <f t="shared" si="0"/>
        <v>0</v>
      </c>
      <c r="G10" s="275">
        <f t="shared" si="0"/>
        <v>0</v>
      </c>
      <c r="H10" s="275">
        <f t="shared" si="0"/>
        <v>0</v>
      </c>
      <c r="I10" s="275">
        <f t="shared" si="0"/>
        <v>0</v>
      </c>
      <c r="J10" s="275">
        <f t="shared" si="0"/>
        <v>0</v>
      </c>
      <c r="K10" s="275">
        <f t="shared" si="0"/>
        <v>0</v>
      </c>
      <c r="L10" s="275">
        <f t="shared" si="0"/>
        <v>0</v>
      </c>
      <c r="M10" s="275">
        <f t="shared" si="0"/>
        <v>0</v>
      </c>
      <c r="N10" s="275">
        <f t="shared" si="0"/>
        <v>0</v>
      </c>
      <c r="O10" s="275">
        <f t="shared" si="0"/>
        <v>0</v>
      </c>
      <c r="P10" s="275">
        <f t="shared" si="0"/>
        <v>0</v>
      </c>
      <c r="Q10" s="342"/>
    </row>
    <row r="11" spans="1:17" s="227" customFormat="1" ht="21.75" customHeight="1" thickBot="1">
      <c r="A11" s="277" t="s">
        <v>6</v>
      </c>
      <c r="B11" s="278">
        <f>mauA_NCL!B11</f>
        <v>0</v>
      </c>
      <c r="C11" s="279">
        <f>mauA_NCL!C11</f>
        <v>0</v>
      </c>
      <c r="D11" s="280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338"/>
    </row>
    <row r="12" spans="1:17" ht="21.75" customHeight="1">
      <c r="A12" s="290" t="s">
        <v>118</v>
      </c>
      <c r="B12" s="246">
        <f>mauA_NCL!B12</f>
        <v>0</v>
      </c>
      <c r="C12" s="247">
        <f>mauA_NCL!C12</f>
        <v>0</v>
      </c>
      <c r="D12" s="253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339"/>
    </row>
    <row r="13" spans="1:17" ht="21.75" customHeight="1" thickBot="1">
      <c r="A13" s="291" t="s">
        <v>119</v>
      </c>
      <c r="B13" s="259">
        <f>mauA_NCL!B13</f>
        <v>0</v>
      </c>
      <c r="C13" s="260">
        <f>mauA_NCL!C13</f>
        <v>0</v>
      </c>
      <c r="D13" s="266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341"/>
    </row>
    <row r="14" spans="1:17" s="227" customFormat="1" ht="21.75" customHeight="1">
      <c r="A14" s="292" t="s">
        <v>105</v>
      </c>
      <c r="B14" s="272">
        <f>mauA_NCL!B14</f>
        <v>0</v>
      </c>
      <c r="C14" s="293">
        <f>mauA_NCL!C14</f>
        <v>0</v>
      </c>
      <c r="D14" s="294">
        <f aca="true" t="shared" si="1" ref="D14:P14">SUM(D12:D13)</f>
        <v>0</v>
      </c>
      <c r="E14" s="295">
        <f t="shared" si="1"/>
        <v>0</v>
      </c>
      <c r="F14" s="295">
        <f t="shared" si="1"/>
        <v>0</v>
      </c>
      <c r="G14" s="295">
        <f t="shared" si="1"/>
        <v>0</v>
      </c>
      <c r="H14" s="295">
        <f t="shared" si="1"/>
        <v>0</v>
      </c>
      <c r="I14" s="295">
        <f t="shared" si="1"/>
        <v>0</v>
      </c>
      <c r="J14" s="295">
        <f t="shared" si="1"/>
        <v>0</v>
      </c>
      <c r="K14" s="295">
        <f t="shared" si="1"/>
        <v>0</v>
      </c>
      <c r="L14" s="295">
        <f t="shared" si="1"/>
        <v>0</v>
      </c>
      <c r="M14" s="295">
        <f t="shared" si="1"/>
        <v>0</v>
      </c>
      <c r="N14" s="295">
        <f t="shared" si="1"/>
        <v>0</v>
      </c>
      <c r="O14" s="295">
        <f t="shared" si="1"/>
        <v>0</v>
      </c>
      <c r="P14" s="295">
        <f t="shared" si="1"/>
        <v>0</v>
      </c>
      <c r="Q14" s="342"/>
    </row>
    <row r="15" spans="1:17" s="227" customFormat="1" ht="21.75" customHeight="1" thickBot="1">
      <c r="A15" s="298" t="s">
        <v>6</v>
      </c>
      <c r="B15" s="278">
        <f>mauA_NCL!B15</f>
        <v>0</v>
      </c>
      <c r="C15" s="299">
        <f>mauA_NCL!C15</f>
        <v>0</v>
      </c>
      <c r="D15" s="285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338"/>
    </row>
    <row r="16" spans="1:17" ht="21.75" customHeight="1">
      <c r="A16" s="290" t="s">
        <v>53</v>
      </c>
      <c r="B16" s="246">
        <f>mauA_NCL!B16</f>
        <v>0</v>
      </c>
      <c r="C16" s="301">
        <f>mauA_NCL!C16</f>
        <v>0</v>
      </c>
      <c r="D16" s="253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339"/>
    </row>
    <row r="17" spans="1:17" ht="21.75" customHeight="1">
      <c r="A17" s="303" t="s">
        <v>54</v>
      </c>
      <c r="B17" s="304">
        <f>mauA_NCL!B17</f>
        <v>0</v>
      </c>
      <c r="C17" s="305">
        <f>mauA_NCL!C17</f>
        <v>0</v>
      </c>
      <c r="D17" s="306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37"/>
    </row>
    <row r="18" spans="1:17" ht="21.75" customHeight="1">
      <c r="A18" s="303" t="s">
        <v>109</v>
      </c>
      <c r="B18" s="304">
        <f>mauA_NCL!B18</f>
        <v>0</v>
      </c>
      <c r="C18" s="305">
        <f>mauA_NCL!C18</f>
        <v>0</v>
      </c>
      <c r="D18" s="306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37"/>
    </row>
    <row r="19" spans="1:17" ht="21.75" customHeight="1">
      <c r="A19" s="303" t="s">
        <v>108</v>
      </c>
      <c r="B19" s="304">
        <f>mauA_NCL!B19</f>
        <v>0</v>
      </c>
      <c r="C19" s="305">
        <f>mauA_NCL!C19</f>
        <v>0</v>
      </c>
      <c r="D19" s="306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37"/>
    </row>
    <row r="20" spans="1:17" ht="21.75" customHeight="1">
      <c r="A20" s="303" t="s">
        <v>166</v>
      </c>
      <c r="B20" s="304">
        <f>mauA_NCL!B20</f>
        <v>0</v>
      </c>
      <c r="C20" s="305">
        <f>mauA_NCL!C20</f>
        <v>0</v>
      </c>
      <c r="D20" s="306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37"/>
    </row>
    <row r="21" spans="1:17" ht="21.75" customHeight="1">
      <c r="A21" s="303" t="s">
        <v>110</v>
      </c>
      <c r="B21" s="304">
        <f>mauA_NCL!B21</f>
        <v>0</v>
      </c>
      <c r="C21" s="305">
        <f>mauA_NCL!C21</f>
        <v>0</v>
      </c>
      <c r="D21" s="306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37"/>
    </row>
    <row r="22" spans="1:17" ht="21.75" customHeight="1">
      <c r="A22" s="303" t="s">
        <v>107</v>
      </c>
      <c r="B22" s="304">
        <f>mauA_NCL!B22</f>
        <v>0</v>
      </c>
      <c r="C22" s="305">
        <f>mauA_NCL!C22</f>
        <v>0</v>
      </c>
      <c r="D22" s="306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37"/>
    </row>
    <row r="23" spans="1:17" ht="21.75" customHeight="1">
      <c r="A23" s="303" t="s">
        <v>106</v>
      </c>
      <c r="B23" s="304">
        <f>mauA_NCL!B23</f>
        <v>0</v>
      </c>
      <c r="C23" s="305">
        <f>mauA_NCL!C23</f>
        <v>0</v>
      </c>
      <c r="D23" s="306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37"/>
    </row>
    <row r="24" spans="1:17" ht="21.75" customHeight="1" thickBot="1">
      <c r="A24" s="291" t="s">
        <v>122</v>
      </c>
      <c r="B24" s="259">
        <f>mauA_NCL!B24</f>
        <v>0</v>
      </c>
      <c r="C24" s="313">
        <f>mauA_NCL!C24</f>
        <v>0</v>
      </c>
      <c r="D24" s="266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341"/>
    </row>
    <row r="25" spans="1:17" s="227" customFormat="1" ht="21.75" customHeight="1">
      <c r="A25" s="292" t="s">
        <v>111</v>
      </c>
      <c r="B25" s="272">
        <f>mauA_NCL!B25</f>
        <v>0</v>
      </c>
      <c r="C25" s="293">
        <f>mauA_NCL!C25</f>
        <v>0</v>
      </c>
      <c r="D25" s="294">
        <f aca="true" t="shared" si="2" ref="D25:P25">SUM(D16:D24)</f>
        <v>0</v>
      </c>
      <c r="E25" s="295">
        <f t="shared" si="2"/>
        <v>0</v>
      </c>
      <c r="F25" s="295">
        <f t="shared" si="2"/>
        <v>0</v>
      </c>
      <c r="G25" s="295">
        <f t="shared" si="2"/>
        <v>0</v>
      </c>
      <c r="H25" s="295">
        <f t="shared" si="2"/>
        <v>0</v>
      </c>
      <c r="I25" s="295">
        <f t="shared" si="2"/>
        <v>0</v>
      </c>
      <c r="J25" s="295">
        <f t="shared" si="2"/>
        <v>0</v>
      </c>
      <c r="K25" s="295">
        <f t="shared" si="2"/>
        <v>0</v>
      </c>
      <c r="L25" s="295">
        <f t="shared" si="2"/>
        <v>0</v>
      </c>
      <c r="M25" s="295">
        <f t="shared" si="2"/>
        <v>0</v>
      </c>
      <c r="N25" s="295">
        <f t="shared" si="2"/>
        <v>0</v>
      </c>
      <c r="O25" s="295">
        <f t="shared" si="2"/>
        <v>0</v>
      </c>
      <c r="P25" s="295">
        <f t="shared" si="2"/>
        <v>0</v>
      </c>
      <c r="Q25" s="342"/>
    </row>
    <row r="26" spans="1:17" s="227" customFormat="1" ht="21.75" customHeight="1" thickBot="1">
      <c r="A26" s="298" t="s">
        <v>6</v>
      </c>
      <c r="B26" s="278">
        <f>mauA_NCL!B26</f>
        <v>0</v>
      </c>
      <c r="C26" s="299">
        <f>mauA_NCL!C26</f>
        <v>0</v>
      </c>
      <c r="D26" s="285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338"/>
    </row>
    <row r="27" spans="1:17" s="227" customFormat="1" ht="21.75" customHeight="1">
      <c r="A27" s="316" t="s">
        <v>10</v>
      </c>
      <c r="B27" s="246">
        <f>mauA_NCL!B27</f>
        <v>0</v>
      </c>
      <c r="C27" s="317">
        <f>mauA_NCL!C27</f>
        <v>0</v>
      </c>
      <c r="D27" s="318">
        <f aca="true" t="shared" si="3" ref="D27:P28">D25+D14+D10</f>
        <v>0</v>
      </c>
      <c r="E27" s="319">
        <f>E25+E14+E10</f>
        <v>0</v>
      </c>
      <c r="F27" s="319">
        <f>F25+F14+F10</f>
        <v>0</v>
      </c>
      <c r="G27" s="319">
        <f t="shared" si="3"/>
        <v>0</v>
      </c>
      <c r="H27" s="319">
        <f t="shared" si="3"/>
        <v>0</v>
      </c>
      <c r="I27" s="319">
        <f t="shared" si="3"/>
        <v>0</v>
      </c>
      <c r="J27" s="319">
        <f t="shared" si="3"/>
        <v>0</v>
      </c>
      <c r="K27" s="319">
        <f t="shared" si="3"/>
        <v>0</v>
      </c>
      <c r="L27" s="319">
        <f t="shared" si="3"/>
        <v>0</v>
      </c>
      <c r="M27" s="319">
        <f t="shared" si="3"/>
        <v>0</v>
      </c>
      <c r="N27" s="319">
        <f t="shared" si="3"/>
        <v>0</v>
      </c>
      <c r="O27" s="319">
        <f t="shared" si="3"/>
        <v>0</v>
      </c>
      <c r="P27" s="319">
        <f t="shared" si="3"/>
        <v>0</v>
      </c>
      <c r="Q27" s="343"/>
    </row>
    <row r="28" spans="1:17" s="227" customFormat="1" ht="21.75" customHeight="1" thickBot="1">
      <c r="A28" s="322" t="s">
        <v>6</v>
      </c>
      <c r="B28" s="323">
        <f>mauA_NCL!B28</f>
        <v>0</v>
      </c>
      <c r="C28" s="324">
        <f>mauA_NCL!C28</f>
        <v>0</v>
      </c>
      <c r="D28" s="325">
        <f t="shared" si="3"/>
        <v>0</v>
      </c>
      <c r="E28" s="326">
        <f>E26+E15+E11</f>
        <v>0</v>
      </c>
      <c r="F28" s="326">
        <f>F26+F15+F11</f>
        <v>0</v>
      </c>
      <c r="G28" s="326">
        <f t="shared" si="3"/>
        <v>0</v>
      </c>
      <c r="H28" s="326">
        <f t="shared" si="3"/>
        <v>0</v>
      </c>
      <c r="I28" s="326">
        <f t="shared" si="3"/>
        <v>0</v>
      </c>
      <c r="J28" s="326">
        <f t="shared" si="3"/>
        <v>0</v>
      </c>
      <c r="K28" s="326">
        <f t="shared" si="3"/>
        <v>0</v>
      </c>
      <c r="L28" s="326">
        <f t="shared" si="3"/>
        <v>0</v>
      </c>
      <c r="M28" s="326">
        <f t="shared" si="3"/>
        <v>0</v>
      </c>
      <c r="N28" s="326">
        <f t="shared" si="3"/>
        <v>0</v>
      </c>
      <c r="O28" s="326">
        <f t="shared" si="3"/>
        <v>0</v>
      </c>
      <c r="P28" s="326">
        <f t="shared" si="3"/>
        <v>0</v>
      </c>
      <c r="Q28" s="338"/>
    </row>
    <row r="29" spans="1:3" ht="11.25" customHeight="1">
      <c r="A29" s="329"/>
      <c r="B29" s="330"/>
      <c r="C29" s="331"/>
    </row>
    <row r="30" ht="16.5">
      <c r="N30" s="106" t="str">
        <f ca="1">'Thong tin don vi'!E8&amp;", ngày "&amp;DAY(NOW())&amp;" tháng "&amp;MONTH(NOW())&amp;" năm "&amp;YEAR(NOW())</f>
        <v>Bình Chuẩn, ngày 28 tháng 1 năm 2019</v>
      </c>
    </row>
    <row r="31" ht="16.5">
      <c r="N31" s="107" t="s">
        <v>143</v>
      </c>
    </row>
    <row r="36" ht="15.75">
      <c r="N36" s="228" t="str">
        <f>IF('Thong tin don vi'!E10="","",'Thong tin don vi'!E10)</f>
        <v>A</v>
      </c>
    </row>
  </sheetData>
  <sheetProtection/>
  <mergeCells count="5">
    <mergeCell ref="Q4:Q6"/>
    <mergeCell ref="D4:P5"/>
    <mergeCell ref="A4:A6"/>
    <mergeCell ref="B4:B6"/>
    <mergeCell ref="C4:C6"/>
  </mergeCells>
  <dataValidations count="1">
    <dataValidation type="whole" allowBlank="1" showInputMessage="1" showErrorMessage="1" sqref="D15:P24 D8:P9 D26:P26 D11:P13">
      <formula1>0</formula1>
      <formula2>3000</formula2>
    </dataValidation>
  </dataValidations>
  <printOptions horizontalCentered="1"/>
  <pageMargins left="0.2" right="0.2" top="0.69" bottom="0.18" header="0.15" footer="0.16"/>
  <pageSetup horizontalDpi="1200" verticalDpi="1200" orientation="portrait" paperSize="8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zoomScale="85" zoomScaleNormal="85" zoomScalePageLayoutView="0" workbookViewId="0" topLeftCell="A7">
      <selection activeCell="K27" sqref="K27"/>
    </sheetView>
  </sheetViews>
  <sheetFormatPr defaultColWidth="8.796875" defaultRowHeight="15"/>
  <cols>
    <col min="1" max="1" width="32.09765625" style="53" customWidth="1"/>
    <col min="2" max="2" width="10.19921875" style="53" customWidth="1"/>
    <col min="3" max="3" width="9.09765625" style="53" customWidth="1"/>
    <col min="4" max="7" width="8.19921875" style="53" customWidth="1"/>
    <col min="8" max="9" width="8.19921875" style="53" hidden="1" customWidth="1"/>
    <col min="10" max="10" width="8.19921875" style="53" customWidth="1"/>
    <col min="11" max="11" width="8" style="53" customWidth="1"/>
    <col min="12" max="12" width="14.19921875" style="53" customWidth="1"/>
    <col min="13" max="16384" width="9" style="53" customWidth="1"/>
  </cols>
  <sheetData>
    <row r="1" spans="1:12" ht="17.25">
      <c r="A1" s="389" t="str">
        <f ca="1">"BÁO CÁO SỐ LIỆU ĐẢNG VIÊN NĂM HỌC "&amp;IF(MONTH(NOW())&gt;6,YEAR(NOW())&amp;"-"&amp;YEAR(NOW())+1,YEAR(NOW())-1&amp;"-"&amp;YEAR(NOW()))</f>
        <v>BÁO CÁO SỐ LIỆU ĐẢNG VIÊN NĂM HỌC 2018-2019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100" t="s">
        <v>187</v>
      </c>
    </row>
    <row r="2" spans="1:12" ht="16.5">
      <c r="A2" s="505" t="str">
        <f ca="1">"ĐƠN VỊ: "&amp;'Thong tin don vi'!E6&amp;" - ĐỢT "&amp;IF(MONTH(NOW())&gt;6,1,2)&amp;" THÁNG "&amp;MONTH(NOW())&amp;"/"&amp;YEAR(NOW())</f>
        <v>ĐƠN VỊ: MẦM NON TƯ THỤC LẠC HỒNG - ĐỢT 2 THÁNG 1/2019</v>
      </c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505"/>
    </row>
    <row r="3" spans="11:12" ht="17.25" thickBot="1">
      <c r="K3" s="145"/>
      <c r="L3" s="145"/>
    </row>
    <row r="4" spans="1:12" ht="17.25" customHeight="1" thickBot="1">
      <c r="A4" s="487"/>
      <c r="B4" s="488"/>
      <c r="C4" s="503" t="s">
        <v>29</v>
      </c>
      <c r="D4" s="502" t="s">
        <v>30</v>
      </c>
      <c r="E4" s="502"/>
      <c r="F4" s="502"/>
      <c r="G4" s="502"/>
      <c r="H4" s="502"/>
      <c r="I4" s="502"/>
      <c r="J4" s="502"/>
      <c r="K4" s="502"/>
      <c r="L4" s="491" t="s">
        <v>31</v>
      </c>
    </row>
    <row r="5" spans="1:12" s="58" customFormat="1" ht="52.5" customHeight="1" thickBot="1">
      <c r="A5" s="489"/>
      <c r="B5" s="490"/>
      <c r="C5" s="504"/>
      <c r="D5" s="148" t="s">
        <v>138</v>
      </c>
      <c r="E5" s="149" t="s">
        <v>139</v>
      </c>
      <c r="F5" s="149" t="s">
        <v>66</v>
      </c>
      <c r="G5" s="149" t="s">
        <v>67</v>
      </c>
      <c r="H5" s="149" t="s">
        <v>68</v>
      </c>
      <c r="I5" s="149" t="s">
        <v>69</v>
      </c>
      <c r="J5" s="149" t="s">
        <v>63</v>
      </c>
      <c r="K5" s="150" t="s">
        <v>3</v>
      </c>
      <c r="L5" s="492"/>
    </row>
    <row r="6" spans="1:12" s="58" customFormat="1" ht="18" thickBot="1">
      <c r="A6" s="373">
        <v>1</v>
      </c>
      <c r="B6" s="501"/>
      <c r="C6" s="151">
        <v>2</v>
      </c>
      <c r="D6" s="152">
        <v>3</v>
      </c>
      <c r="E6" s="108">
        <v>4</v>
      </c>
      <c r="F6" s="108">
        <v>5</v>
      </c>
      <c r="G6" s="108">
        <v>6</v>
      </c>
      <c r="H6" s="108">
        <v>7</v>
      </c>
      <c r="I6" s="108">
        <v>8</v>
      </c>
      <c r="J6" s="108">
        <v>7</v>
      </c>
      <c r="K6" s="108">
        <v>8</v>
      </c>
      <c r="L6" s="153">
        <v>9</v>
      </c>
    </row>
    <row r="7" spans="1:12" s="58" customFormat="1" ht="16.5">
      <c r="A7" s="496" t="s">
        <v>65</v>
      </c>
      <c r="B7" s="154" t="s">
        <v>32</v>
      </c>
      <c r="C7" s="155">
        <f aca="true" t="shared" si="0" ref="C7:C18">SUM(D7:K7)</f>
        <v>0</v>
      </c>
      <c r="D7" s="175"/>
      <c r="E7" s="176"/>
      <c r="F7" s="177"/>
      <c r="G7" s="177"/>
      <c r="H7" s="177"/>
      <c r="I7" s="177"/>
      <c r="J7" s="177"/>
      <c r="K7" s="176"/>
      <c r="L7" s="178"/>
    </row>
    <row r="8" spans="1:12" s="58" customFormat="1" ht="17.25" thickBot="1">
      <c r="A8" s="497"/>
      <c r="B8" s="156" t="s">
        <v>6</v>
      </c>
      <c r="C8" s="157">
        <f t="shared" si="0"/>
        <v>0</v>
      </c>
      <c r="D8" s="179"/>
      <c r="E8" s="180"/>
      <c r="F8" s="181"/>
      <c r="G8" s="181"/>
      <c r="H8" s="181"/>
      <c r="I8" s="181"/>
      <c r="J8" s="181"/>
      <c r="K8" s="180"/>
      <c r="L8" s="182"/>
    </row>
    <row r="9" spans="1:12" ht="16.5">
      <c r="A9" s="485" t="s">
        <v>33</v>
      </c>
      <c r="B9" s="158" t="s">
        <v>32</v>
      </c>
      <c r="C9" s="159">
        <f t="shared" si="0"/>
        <v>0</v>
      </c>
      <c r="D9" s="183"/>
      <c r="E9" s="184"/>
      <c r="F9" s="184"/>
      <c r="G9" s="184"/>
      <c r="H9" s="184"/>
      <c r="I9" s="184"/>
      <c r="J9" s="184"/>
      <c r="K9" s="184"/>
      <c r="L9" s="185"/>
    </row>
    <row r="10" spans="1:12" ht="17.25" thickBot="1">
      <c r="A10" s="486"/>
      <c r="B10" s="160" t="s">
        <v>6</v>
      </c>
      <c r="C10" s="161">
        <f t="shared" si="0"/>
        <v>0</v>
      </c>
      <c r="D10" s="186"/>
      <c r="E10" s="187"/>
      <c r="F10" s="187"/>
      <c r="G10" s="187"/>
      <c r="H10" s="187"/>
      <c r="I10" s="187"/>
      <c r="J10" s="187"/>
      <c r="K10" s="187"/>
      <c r="L10" s="188"/>
    </row>
    <row r="11" spans="1:12" ht="16.5">
      <c r="A11" s="493" t="s">
        <v>165</v>
      </c>
      <c r="B11" s="162" t="s">
        <v>32</v>
      </c>
      <c r="C11" s="163">
        <f t="shared" si="0"/>
        <v>0</v>
      </c>
      <c r="D11" s="189"/>
      <c r="E11" s="92"/>
      <c r="F11" s="92"/>
      <c r="G11" s="92"/>
      <c r="H11" s="92"/>
      <c r="I11" s="92"/>
      <c r="J11" s="92"/>
      <c r="K11" s="92"/>
      <c r="L11" s="190"/>
    </row>
    <row r="12" spans="1:12" ht="17.25" thickBot="1">
      <c r="A12" s="495"/>
      <c r="B12" s="164" t="s">
        <v>6</v>
      </c>
      <c r="C12" s="165">
        <f t="shared" si="0"/>
        <v>0</v>
      </c>
      <c r="D12" s="191"/>
      <c r="E12" s="96"/>
      <c r="F12" s="96"/>
      <c r="G12" s="96"/>
      <c r="H12" s="96"/>
      <c r="I12" s="96"/>
      <c r="J12" s="96"/>
      <c r="K12" s="96"/>
      <c r="L12" s="192"/>
    </row>
    <row r="13" spans="1:12" ht="16.5">
      <c r="A13" s="506" t="s">
        <v>70</v>
      </c>
      <c r="B13" s="166" t="s">
        <v>32</v>
      </c>
      <c r="C13" s="167">
        <f t="shared" si="0"/>
        <v>0</v>
      </c>
      <c r="D13" s="93"/>
      <c r="E13" s="109"/>
      <c r="F13" s="109"/>
      <c r="G13" s="109"/>
      <c r="H13" s="109"/>
      <c r="I13" s="109"/>
      <c r="J13" s="109"/>
      <c r="K13" s="109"/>
      <c r="L13" s="185"/>
    </row>
    <row r="14" spans="1:12" ht="17.25" thickBot="1">
      <c r="A14" s="494"/>
      <c r="B14" s="168" t="s">
        <v>6</v>
      </c>
      <c r="C14" s="169">
        <f t="shared" si="0"/>
        <v>0</v>
      </c>
      <c r="D14" s="193"/>
      <c r="E14" s="95"/>
      <c r="F14" s="95"/>
      <c r="G14" s="95"/>
      <c r="H14" s="95"/>
      <c r="I14" s="95"/>
      <c r="J14" s="95"/>
      <c r="K14" s="95"/>
      <c r="L14" s="188"/>
    </row>
    <row r="15" spans="1:12" ht="16.5">
      <c r="A15" s="493" t="s">
        <v>71</v>
      </c>
      <c r="B15" s="162" t="s">
        <v>32</v>
      </c>
      <c r="C15" s="163">
        <f t="shared" si="0"/>
        <v>0</v>
      </c>
      <c r="D15" s="189"/>
      <c r="E15" s="92"/>
      <c r="F15" s="92"/>
      <c r="G15" s="92"/>
      <c r="H15" s="92"/>
      <c r="I15" s="92"/>
      <c r="J15" s="92"/>
      <c r="K15" s="92"/>
      <c r="L15" s="190"/>
    </row>
    <row r="16" spans="1:12" ht="17.25" thickBot="1">
      <c r="A16" s="494"/>
      <c r="B16" s="168" t="s">
        <v>6</v>
      </c>
      <c r="C16" s="169">
        <f t="shared" si="0"/>
        <v>0</v>
      </c>
      <c r="D16" s="193"/>
      <c r="E16" s="95"/>
      <c r="F16" s="95"/>
      <c r="G16" s="95"/>
      <c r="H16" s="95"/>
      <c r="I16" s="95"/>
      <c r="J16" s="95"/>
      <c r="K16" s="95"/>
      <c r="L16" s="188"/>
    </row>
    <row r="17" spans="1:12" ht="20.25" customHeight="1">
      <c r="A17" s="498" t="s">
        <v>72</v>
      </c>
      <c r="B17" s="162" t="s">
        <v>32</v>
      </c>
      <c r="C17" s="167">
        <f t="shared" si="0"/>
        <v>0</v>
      </c>
      <c r="D17" s="93"/>
      <c r="E17" s="109"/>
      <c r="F17" s="109"/>
      <c r="G17" s="109"/>
      <c r="H17" s="109"/>
      <c r="I17" s="109"/>
      <c r="J17" s="109"/>
      <c r="K17" s="109"/>
      <c r="L17" s="185"/>
    </row>
    <row r="18" spans="1:12" ht="20.25" customHeight="1" thickBot="1">
      <c r="A18" s="499"/>
      <c r="B18" s="168" t="s">
        <v>6</v>
      </c>
      <c r="C18" s="169">
        <f t="shared" si="0"/>
        <v>0</v>
      </c>
      <c r="D18" s="193"/>
      <c r="E18" s="95"/>
      <c r="F18" s="95"/>
      <c r="G18" s="95"/>
      <c r="H18" s="95"/>
      <c r="I18" s="95"/>
      <c r="J18" s="95"/>
      <c r="K18" s="95"/>
      <c r="L18" s="188"/>
    </row>
    <row r="19" spans="1:2" ht="9" customHeight="1">
      <c r="A19" s="146"/>
      <c r="B19" s="144"/>
    </row>
    <row r="20" spans="1:11" ht="31.5" customHeight="1" hidden="1">
      <c r="A20" s="344" t="s">
        <v>60</v>
      </c>
      <c r="B20" s="344"/>
      <c r="C20" s="344"/>
      <c r="D20" s="344"/>
      <c r="E20" s="344"/>
      <c r="F20" s="344"/>
      <c r="G20" s="344"/>
      <c r="H20" s="147"/>
      <c r="I20" s="500" t="s">
        <v>59</v>
      </c>
      <c r="J20" s="500"/>
      <c r="K20" s="500"/>
    </row>
    <row r="21" spans="9:11" ht="16.5">
      <c r="I21" s="52"/>
      <c r="J21" s="66" t="str">
        <f ca="1">'Thong tin don vi'!E8&amp;", ngày "&amp;DAY(NOW())&amp;" tháng "&amp;MONTH(NOW())&amp;" năm "&amp;YEAR(NOW())</f>
        <v>Bình Chuẩn, ngày 28 tháng 1 năm 2019</v>
      </c>
      <c r="K21" s="52"/>
    </row>
    <row r="22" spans="1:10" s="52" customFormat="1" ht="16.5">
      <c r="A22" s="50" t="s">
        <v>12</v>
      </c>
      <c r="B22" s="389"/>
      <c r="C22" s="389"/>
      <c r="D22" s="53"/>
      <c r="E22" s="53"/>
      <c r="F22" s="53"/>
      <c r="G22" s="53"/>
      <c r="J22" s="69" t="s">
        <v>143</v>
      </c>
    </row>
    <row r="23" ht="16.5">
      <c r="J23" s="52"/>
    </row>
    <row r="27" spans="1:10" ht="16.5">
      <c r="A27" s="50" t="str">
        <f>IF('Thong tin don vi'!E12="","",'Thong tin don vi'!E12)</f>
        <v>B</v>
      </c>
      <c r="J27" s="50" t="str">
        <f>IF('Thong tin don vi'!E10="","",'Thong tin don vi'!E10)</f>
        <v>A</v>
      </c>
    </row>
  </sheetData>
  <sheetProtection/>
  <mergeCells count="16">
    <mergeCell ref="A1:K1"/>
    <mergeCell ref="A20:G20"/>
    <mergeCell ref="A17:A18"/>
    <mergeCell ref="B22:C22"/>
    <mergeCell ref="I20:K20"/>
    <mergeCell ref="A6:B6"/>
    <mergeCell ref="D4:K4"/>
    <mergeCell ref="C4:C5"/>
    <mergeCell ref="A2:L2"/>
    <mergeCell ref="A13:A14"/>
    <mergeCell ref="A9:A10"/>
    <mergeCell ref="A4:B5"/>
    <mergeCell ref="L4:L5"/>
    <mergeCell ref="A15:A16"/>
    <mergeCell ref="A11:A12"/>
    <mergeCell ref="A7:A8"/>
  </mergeCells>
  <dataValidations count="1">
    <dataValidation type="whole" allowBlank="1" showInputMessage="1" showErrorMessage="1" sqref="D7:K18">
      <formula1>0</formula1>
      <formula2>100</formula2>
    </dataValidation>
  </dataValidations>
  <printOptions horizontalCentered="1"/>
  <pageMargins left="0.51" right="0.3" top="0.5" bottom="0.17" header="0.19" footer="0.17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G16" sqref="G16"/>
    </sheetView>
  </sheetViews>
  <sheetFormatPr defaultColWidth="8.796875" defaultRowHeight="15"/>
  <cols>
    <col min="1" max="1" width="17.59765625" style="1" customWidth="1"/>
    <col min="2" max="2" width="11.09765625" style="3" customWidth="1"/>
    <col min="3" max="3" width="13.09765625" style="3" customWidth="1"/>
    <col min="4" max="5" width="13.59765625" style="3" customWidth="1"/>
    <col min="6" max="6" width="11.5" style="3" customWidth="1"/>
    <col min="7" max="7" width="15.59765625" style="3" customWidth="1"/>
    <col min="8" max="8" width="14.09765625" style="3" customWidth="1"/>
    <col min="9" max="9" width="16" style="3" customWidth="1"/>
    <col min="10" max="16384" width="9" style="3" customWidth="1"/>
  </cols>
  <sheetData>
    <row r="1" ht="15.75">
      <c r="I1" s="49" t="s">
        <v>188</v>
      </c>
    </row>
    <row r="2" spans="2:8" ht="20.25">
      <c r="B2" s="514" t="str">
        <f ca="1">"THỐNG KÊ TỔ CHỨC CƠ SỞ ĐẢNG NĂM HỌC "&amp;IF(MONTH(NOW())&gt;6,YEAR(NOW())&amp;"-"&amp;YEAR(NOW())+1,YEAR(NOW())-1&amp;"-"&amp;YEAR(NOW()))</f>
        <v>THỐNG KÊ TỔ CHỨC CƠ SỞ ĐẢNG NĂM HỌC 2018-2019</v>
      </c>
      <c r="C2" s="514"/>
      <c r="D2" s="514"/>
      <c r="E2" s="514"/>
      <c r="F2" s="514"/>
      <c r="G2" s="514"/>
      <c r="H2" s="514"/>
    </row>
    <row r="3" spans="1:9" ht="17.25" customHeight="1">
      <c r="A3" s="507" t="str">
        <f ca="1">"ĐƠN VỊ: "&amp;'Thong tin don vi'!E6&amp;" - ĐỢT "&amp;IF(MONTH(NOW())&gt;6,1,2)&amp;" THÁNG "&amp;MONTH(NOW())&amp;"/"&amp;YEAR(NOW())</f>
        <v>ĐƠN VỊ: MẦM NON TƯ THỤC LẠC HỒNG - ĐỢT 2 THÁNG 1/2019</v>
      </c>
      <c r="B3" s="507"/>
      <c r="C3" s="507"/>
      <c r="D3" s="507"/>
      <c r="E3" s="507"/>
      <c r="F3" s="507"/>
      <c r="G3" s="507"/>
      <c r="H3" s="507"/>
      <c r="I3" s="507"/>
    </row>
    <row r="4" ht="16.5" thickBot="1"/>
    <row r="5" spans="1:9" ht="55.5" customHeight="1">
      <c r="A5" s="508" t="s">
        <v>64</v>
      </c>
      <c r="B5" s="510" t="s">
        <v>34</v>
      </c>
      <c r="C5" s="510" t="s">
        <v>35</v>
      </c>
      <c r="D5" s="510" t="s">
        <v>36</v>
      </c>
      <c r="E5" s="510" t="s">
        <v>37</v>
      </c>
      <c r="F5" s="510" t="s">
        <v>38</v>
      </c>
      <c r="G5" s="510" t="s">
        <v>39</v>
      </c>
      <c r="H5" s="510" t="s">
        <v>74</v>
      </c>
      <c r="I5" s="512" t="s">
        <v>73</v>
      </c>
    </row>
    <row r="6" spans="1:9" ht="16.5" thickBot="1">
      <c r="A6" s="509"/>
      <c r="B6" s="511"/>
      <c r="C6" s="511"/>
      <c r="D6" s="511"/>
      <c r="E6" s="511"/>
      <c r="F6" s="511"/>
      <c r="G6" s="511"/>
      <c r="H6" s="511"/>
      <c r="I6" s="513"/>
    </row>
    <row r="7" spans="1:9" ht="18" thickBot="1">
      <c r="A7" s="82">
        <v>1</v>
      </c>
      <c r="B7" s="108">
        <v>2</v>
      </c>
      <c r="C7" s="83">
        <v>3</v>
      </c>
      <c r="D7" s="108">
        <v>4</v>
      </c>
      <c r="E7" s="83">
        <v>5</v>
      </c>
      <c r="F7" s="108">
        <v>6</v>
      </c>
      <c r="G7" s="83">
        <v>7</v>
      </c>
      <c r="H7" s="108">
        <v>8</v>
      </c>
      <c r="I7" s="84">
        <v>9</v>
      </c>
    </row>
    <row r="8" spans="1:9" ht="20.25" customHeight="1">
      <c r="A8" s="170" t="s">
        <v>9</v>
      </c>
      <c r="B8" s="194"/>
      <c r="C8" s="194"/>
      <c r="D8" s="194"/>
      <c r="E8" s="194"/>
      <c r="F8" s="194"/>
      <c r="G8" s="194"/>
      <c r="H8" s="194"/>
      <c r="I8" s="195"/>
    </row>
    <row r="9" spans="1:9" ht="20.25" customHeight="1" thickBot="1">
      <c r="A9" s="171" t="s">
        <v>11</v>
      </c>
      <c r="B9" s="194"/>
      <c r="C9" s="194"/>
      <c r="D9" s="194"/>
      <c r="E9" s="194"/>
      <c r="F9" s="194"/>
      <c r="G9" s="194"/>
      <c r="H9" s="194"/>
      <c r="I9" s="195"/>
    </row>
    <row r="10" spans="1:9" ht="20.25" customHeight="1" hidden="1">
      <c r="A10" s="171" t="s">
        <v>14</v>
      </c>
      <c r="B10" s="194"/>
      <c r="C10" s="194"/>
      <c r="D10" s="194"/>
      <c r="E10" s="194"/>
      <c r="F10" s="194"/>
      <c r="G10" s="194"/>
      <c r="H10" s="194"/>
      <c r="I10" s="195"/>
    </row>
    <row r="11" spans="1:9" ht="20.25" customHeight="1" hidden="1" thickBot="1">
      <c r="A11" s="171" t="s">
        <v>1</v>
      </c>
      <c r="B11" s="194"/>
      <c r="C11" s="194"/>
      <c r="D11" s="194"/>
      <c r="E11" s="194"/>
      <c r="F11" s="194"/>
      <c r="G11" s="194"/>
      <c r="H11" s="194"/>
      <c r="I11" s="195"/>
    </row>
    <row r="12" spans="1:9" ht="20.25" customHeight="1" thickBot="1">
      <c r="A12" s="172" t="s">
        <v>15</v>
      </c>
      <c r="B12" s="173">
        <f>SUM(B8:B11)</f>
        <v>0</v>
      </c>
      <c r="C12" s="173">
        <f aca="true" t="shared" si="0" ref="C12:H12">SUM(C8:C11)</f>
        <v>0</v>
      </c>
      <c r="D12" s="173">
        <f t="shared" si="0"/>
        <v>0</v>
      </c>
      <c r="E12" s="173">
        <f t="shared" si="0"/>
        <v>0</v>
      </c>
      <c r="F12" s="173">
        <f t="shared" si="0"/>
        <v>0</v>
      </c>
      <c r="G12" s="173">
        <f t="shared" si="0"/>
        <v>0</v>
      </c>
      <c r="H12" s="173">
        <f t="shared" si="0"/>
        <v>0</v>
      </c>
      <c r="I12" s="174"/>
    </row>
    <row r="14" spans="1:12" ht="31.5" customHeight="1" hidden="1">
      <c r="A14" s="515" t="s">
        <v>60</v>
      </c>
      <c r="B14" s="515"/>
      <c r="C14" s="515"/>
      <c r="D14" s="515"/>
      <c r="E14" s="515"/>
      <c r="I14" s="19"/>
      <c r="J14" s="19"/>
      <c r="K14" s="19"/>
      <c r="L14" s="19"/>
    </row>
    <row r="15" spans="1:12" ht="16.5">
      <c r="A15" s="3"/>
      <c r="F15" s="19"/>
      <c r="G15" s="66" t="str">
        <f ca="1">'Thong tin don vi'!E8&amp;", ngày "&amp;DAY(NOW())&amp;" tháng "&amp;MONTH(NOW())&amp;" năm "&amp;YEAR(NOW())</f>
        <v>Bình Chuẩn, ngày 28 tháng 1 năm 2019</v>
      </c>
      <c r="H15" s="19"/>
      <c r="I15" s="2"/>
      <c r="J15" s="2"/>
      <c r="K15" s="2"/>
      <c r="L15" s="2"/>
    </row>
    <row r="16" spans="1:17" ht="16.5">
      <c r="A16" s="2"/>
      <c r="B16" s="50" t="s">
        <v>12</v>
      </c>
      <c r="C16" s="2"/>
      <c r="F16" s="2"/>
      <c r="G16" s="69" t="s">
        <v>143</v>
      </c>
      <c r="H16" s="2"/>
      <c r="J16" s="10"/>
      <c r="K16" s="2"/>
      <c r="L16" s="2"/>
      <c r="M16" s="2"/>
      <c r="N16" s="2"/>
      <c r="O16" s="2"/>
      <c r="P16" s="2"/>
      <c r="Q16" s="2"/>
    </row>
    <row r="17" spans="2:7" ht="16.5">
      <c r="B17" s="53"/>
      <c r="G17" s="52"/>
    </row>
    <row r="18" spans="2:7" ht="16.5">
      <c r="B18" s="53"/>
      <c r="G18" s="53"/>
    </row>
    <row r="19" spans="2:7" ht="16.5">
      <c r="B19" s="53"/>
      <c r="G19" s="53"/>
    </row>
    <row r="20" spans="2:7" ht="16.5">
      <c r="B20" s="53"/>
      <c r="G20" s="53"/>
    </row>
    <row r="21" spans="2:7" ht="16.5">
      <c r="B21" s="50" t="str">
        <f>IF('Thong tin don vi'!E12="","",'Thong tin don vi'!E12)</f>
        <v>B</v>
      </c>
      <c r="G21" s="50" t="str">
        <f>IF('Thong tin don vi'!E10="","",'Thong tin don vi'!E10)</f>
        <v>A</v>
      </c>
    </row>
  </sheetData>
  <sheetProtection/>
  <mergeCells count="12">
    <mergeCell ref="B2:H2"/>
    <mergeCell ref="A14:E14"/>
    <mergeCell ref="B5:B6"/>
    <mergeCell ref="C5:C6"/>
    <mergeCell ref="D5:D6"/>
    <mergeCell ref="E5:E6"/>
    <mergeCell ref="A3:I3"/>
    <mergeCell ref="A5:A6"/>
    <mergeCell ref="F5:F6"/>
    <mergeCell ref="G5:G6"/>
    <mergeCell ref="H5:H6"/>
    <mergeCell ref="I5:I6"/>
  </mergeCells>
  <dataValidations count="1">
    <dataValidation type="whole" allowBlank="1" showInputMessage="1" showErrorMessage="1" sqref="B8:H11">
      <formula1>0</formula1>
      <formula2>2</formula2>
    </dataValidation>
  </dataValidations>
  <printOptions/>
  <pageMargins left="0.5" right="0.3" top="0.47" bottom="0.56" header="0.35" footer="0.36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0">
      <selection activeCell="A25" sqref="A25"/>
    </sheetView>
  </sheetViews>
  <sheetFormatPr defaultColWidth="8.796875" defaultRowHeight="15"/>
  <cols>
    <col min="1" max="1" width="5.09765625" style="3" customWidth="1"/>
    <col min="2" max="2" width="20" style="3" customWidth="1"/>
    <col min="3" max="4" width="9.09765625" style="3" customWidth="1"/>
    <col min="5" max="6" width="17" style="3" customWidth="1"/>
    <col min="7" max="8" width="9.09765625" style="3" customWidth="1"/>
    <col min="9" max="10" width="12.59765625" style="3" customWidth="1"/>
    <col min="11" max="11" width="13.59765625" style="3" customWidth="1"/>
    <col min="12" max="16384" width="9" style="3" customWidth="1"/>
  </cols>
  <sheetData>
    <row r="1" ht="15.75">
      <c r="K1" s="15" t="s">
        <v>190</v>
      </c>
    </row>
    <row r="2" spans="2:11" ht="21.75" customHeight="1">
      <c r="B2" s="516" t="s">
        <v>40</v>
      </c>
      <c r="C2" s="516"/>
      <c r="D2" s="516"/>
      <c r="E2" s="516"/>
      <c r="F2" s="516"/>
      <c r="G2" s="516"/>
      <c r="H2" s="516"/>
      <c r="I2" s="516"/>
      <c r="J2" s="2"/>
      <c r="K2" s="2"/>
    </row>
    <row r="3" spans="2:11" ht="15.75">
      <c r="B3" s="507" t="str">
        <f ca="1">"ĐƠN VỊ: "&amp;'Thong tin don vi'!E6&amp;" - ĐỢT "&amp;IF(MONTH(NOW())&gt;6,1,2)&amp;" THÁNG "&amp;MONTH(NOW())&amp;"/"&amp;YEAR(NOW())</f>
        <v>ĐƠN VỊ: MẦM NON TƯ THỤC LẠC HỒNG - ĐỢT 2 THÁNG 1/2019</v>
      </c>
      <c r="C3" s="507"/>
      <c r="D3" s="507"/>
      <c r="E3" s="507"/>
      <c r="F3" s="507"/>
      <c r="G3" s="507"/>
      <c r="H3" s="507"/>
      <c r="I3" s="507"/>
      <c r="J3" s="2"/>
      <c r="K3" s="2"/>
    </row>
    <row r="4" ht="16.5" thickBot="1"/>
    <row r="5" spans="1:11" ht="22.5" customHeight="1">
      <c r="A5" s="523" t="s">
        <v>0</v>
      </c>
      <c r="B5" s="525" t="s">
        <v>75</v>
      </c>
      <c r="C5" s="519" t="s">
        <v>76</v>
      </c>
      <c r="D5" s="517" t="s">
        <v>77</v>
      </c>
      <c r="E5" s="517" t="s">
        <v>78</v>
      </c>
      <c r="F5" s="517" t="s">
        <v>85</v>
      </c>
      <c r="G5" s="517" t="s">
        <v>79</v>
      </c>
      <c r="H5" s="517" t="s">
        <v>80</v>
      </c>
      <c r="I5" s="517" t="s">
        <v>81</v>
      </c>
      <c r="J5" s="517"/>
      <c r="K5" s="521" t="s">
        <v>84</v>
      </c>
    </row>
    <row r="6" spans="1:11" ht="36.75" customHeight="1" thickBot="1">
      <c r="A6" s="524"/>
      <c r="B6" s="518"/>
      <c r="C6" s="520"/>
      <c r="D6" s="518"/>
      <c r="E6" s="518"/>
      <c r="F6" s="518"/>
      <c r="G6" s="518"/>
      <c r="H6" s="518"/>
      <c r="I6" s="22" t="s">
        <v>82</v>
      </c>
      <c r="J6" s="22" t="s">
        <v>83</v>
      </c>
      <c r="K6" s="522"/>
    </row>
    <row r="7" spans="1:11" ht="21.75" customHeight="1" thickBot="1">
      <c r="A7" s="201" t="s">
        <v>180</v>
      </c>
      <c r="B7" s="202"/>
      <c r="C7" s="202"/>
      <c r="D7" s="202"/>
      <c r="E7" s="202"/>
      <c r="F7" s="202"/>
      <c r="G7" s="202"/>
      <c r="H7" s="202"/>
      <c r="I7" s="202"/>
      <c r="J7" s="202"/>
      <c r="K7" s="203"/>
    </row>
    <row r="8" spans="1:11" ht="19.5" customHeight="1">
      <c r="A8" s="20">
        <v>1</v>
      </c>
      <c r="B8" s="8"/>
      <c r="C8" s="8"/>
      <c r="D8" s="8"/>
      <c r="E8" s="8"/>
      <c r="F8" s="8"/>
      <c r="G8" s="8"/>
      <c r="H8" s="8"/>
      <c r="I8" s="8"/>
      <c r="J8" s="8"/>
      <c r="K8" s="6"/>
    </row>
    <row r="9" spans="1:11" ht="19.5" customHeight="1">
      <c r="A9" s="21">
        <v>2</v>
      </c>
      <c r="B9" s="16"/>
      <c r="C9" s="16"/>
      <c r="D9" s="16"/>
      <c r="E9" s="16"/>
      <c r="F9" s="16"/>
      <c r="G9" s="16"/>
      <c r="H9" s="16"/>
      <c r="I9" s="16"/>
      <c r="J9" s="16"/>
      <c r="K9" s="12"/>
    </row>
    <row r="10" spans="1:11" ht="19.5" customHeight="1">
      <c r="A10" s="21">
        <v>3</v>
      </c>
      <c r="B10" s="16"/>
      <c r="C10" s="16"/>
      <c r="D10" s="16"/>
      <c r="E10" s="16"/>
      <c r="F10" s="16"/>
      <c r="G10" s="16"/>
      <c r="H10" s="16"/>
      <c r="I10" s="16"/>
      <c r="J10" s="16"/>
      <c r="K10" s="12"/>
    </row>
    <row r="11" spans="1:11" ht="19.5" customHeight="1" thickBot="1">
      <c r="A11" s="21"/>
      <c r="B11" s="16"/>
      <c r="C11" s="16"/>
      <c r="D11" s="16"/>
      <c r="E11" s="16"/>
      <c r="F11" s="16"/>
      <c r="G11" s="16"/>
      <c r="H11" s="16"/>
      <c r="I11" s="16"/>
      <c r="J11" s="16"/>
      <c r="K11" s="12"/>
    </row>
    <row r="12" spans="1:11" ht="21.75" customHeight="1" thickBot="1">
      <c r="A12" s="201" t="s">
        <v>183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3"/>
    </row>
    <row r="13" spans="1:11" ht="19.5" customHeight="1">
      <c r="A13" s="20">
        <v>1</v>
      </c>
      <c r="B13" s="8"/>
      <c r="C13" s="8"/>
      <c r="D13" s="8"/>
      <c r="E13" s="8"/>
      <c r="F13" s="8"/>
      <c r="G13" s="8"/>
      <c r="H13" s="8"/>
      <c r="I13" s="8"/>
      <c r="J13" s="8"/>
      <c r="K13" s="6"/>
    </row>
    <row r="14" spans="1:11" ht="19.5" customHeight="1">
      <c r="A14" s="21">
        <v>2</v>
      </c>
      <c r="B14" s="16"/>
      <c r="C14" s="16"/>
      <c r="D14" s="16"/>
      <c r="E14" s="16"/>
      <c r="F14" s="16"/>
      <c r="G14" s="16"/>
      <c r="H14" s="16"/>
      <c r="I14" s="16"/>
      <c r="J14" s="16"/>
      <c r="K14" s="12"/>
    </row>
    <row r="15" spans="1:11" ht="19.5" customHeight="1" thickBot="1">
      <c r="A15" s="21">
        <v>3</v>
      </c>
      <c r="B15" s="16"/>
      <c r="C15" s="16"/>
      <c r="D15" s="16"/>
      <c r="E15" s="16"/>
      <c r="F15" s="16"/>
      <c r="G15" s="16"/>
      <c r="H15" s="16"/>
      <c r="I15" s="16"/>
      <c r="J15" s="16"/>
      <c r="K15" s="12"/>
    </row>
    <row r="16" spans="1:11" ht="21.75" customHeight="1" thickBot="1">
      <c r="A16" s="201" t="s">
        <v>181</v>
      </c>
      <c r="B16" s="202"/>
      <c r="C16" s="202"/>
      <c r="D16" s="202"/>
      <c r="E16" s="202"/>
      <c r="F16" s="202"/>
      <c r="G16" s="202"/>
      <c r="H16" s="202"/>
      <c r="I16" s="202"/>
      <c r="J16" s="202"/>
      <c r="K16" s="203"/>
    </row>
    <row r="17" spans="1:11" ht="19.5" customHeight="1">
      <c r="A17" s="20">
        <v>1</v>
      </c>
      <c r="B17" s="8"/>
      <c r="C17" s="8"/>
      <c r="D17" s="8"/>
      <c r="E17" s="8"/>
      <c r="F17" s="8"/>
      <c r="G17" s="8"/>
      <c r="H17" s="8"/>
      <c r="I17" s="8"/>
      <c r="J17" s="8"/>
      <c r="K17" s="6"/>
    </row>
    <row r="18" spans="1:11" ht="19.5" customHeight="1">
      <c r="A18" s="21">
        <v>2</v>
      </c>
      <c r="B18" s="16"/>
      <c r="C18" s="16"/>
      <c r="D18" s="16"/>
      <c r="E18" s="16"/>
      <c r="F18" s="16"/>
      <c r="G18" s="16"/>
      <c r="H18" s="16"/>
      <c r="I18" s="16"/>
      <c r="J18" s="16"/>
      <c r="K18" s="12"/>
    </row>
    <row r="19" spans="1:11" ht="19.5" customHeight="1">
      <c r="A19" s="21">
        <v>3</v>
      </c>
      <c r="B19" s="16"/>
      <c r="C19" s="16"/>
      <c r="D19" s="16"/>
      <c r="E19" s="16"/>
      <c r="F19" s="16"/>
      <c r="G19" s="16"/>
      <c r="H19" s="16"/>
      <c r="I19" s="16"/>
      <c r="J19" s="16"/>
      <c r="K19" s="12"/>
    </row>
    <row r="20" spans="1:11" ht="19.5" customHeight="1">
      <c r="A20" s="21"/>
      <c r="B20" s="16"/>
      <c r="C20" s="16"/>
      <c r="D20" s="16"/>
      <c r="E20" s="16"/>
      <c r="F20" s="16"/>
      <c r="G20" s="16"/>
      <c r="H20" s="16"/>
      <c r="I20" s="16"/>
      <c r="J20" s="16"/>
      <c r="K20" s="12"/>
    </row>
    <row r="21" spans="1:11" ht="19.5" customHeight="1">
      <c r="A21" s="204" t="s">
        <v>182</v>
      </c>
      <c r="B21" s="16"/>
      <c r="C21" s="16"/>
      <c r="D21" s="16"/>
      <c r="E21" s="16"/>
      <c r="F21" s="16"/>
      <c r="G21" s="16"/>
      <c r="H21" s="16"/>
      <c r="I21" s="16"/>
      <c r="J21" s="16"/>
      <c r="K21" s="12"/>
    </row>
    <row r="22" spans="1:11" ht="19.5" customHeight="1">
      <c r="A22" s="205" t="s">
        <v>177</v>
      </c>
      <c r="B22" s="16"/>
      <c r="C22" s="16"/>
      <c r="D22" s="16"/>
      <c r="E22" s="16"/>
      <c r="F22" s="16"/>
      <c r="G22" s="16"/>
      <c r="H22" s="16"/>
      <c r="I22" s="16"/>
      <c r="J22" s="16"/>
      <c r="K22" s="12"/>
    </row>
    <row r="23" spans="1:11" ht="19.5" customHeight="1">
      <c r="A23" s="205" t="s">
        <v>178</v>
      </c>
      <c r="B23" s="16"/>
      <c r="C23" s="16"/>
      <c r="D23" s="16"/>
      <c r="E23" s="16"/>
      <c r="F23" s="16"/>
      <c r="G23" s="16"/>
      <c r="H23" s="16"/>
      <c r="I23" s="16"/>
      <c r="J23" s="16"/>
      <c r="K23" s="12"/>
    </row>
    <row r="24" spans="1:11" ht="19.5" customHeight="1">
      <c r="A24" s="205" t="s">
        <v>179</v>
      </c>
      <c r="B24" s="16"/>
      <c r="C24" s="16"/>
      <c r="D24" s="16"/>
      <c r="E24" s="16"/>
      <c r="F24" s="16"/>
      <c r="G24" s="16"/>
      <c r="H24" s="16"/>
      <c r="I24" s="16"/>
      <c r="J24" s="16"/>
      <c r="K24" s="12"/>
    </row>
    <row r="25" spans="1:11" ht="19.5" customHeight="1" thickBot="1">
      <c r="A25" s="206"/>
      <c r="B25" s="9"/>
      <c r="C25" s="9"/>
      <c r="D25" s="9"/>
      <c r="E25" s="9"/>
      <c r="F25" s="9"/>
      <c r="G25" s="9"/>
      <c r="H25" s="9"/>
      <c r="I25" s="9"/>
      <c r="J25" s="9"/>
      <c r="K25" s="7"/>
    </row>
    <row r="26" spans="1:11" ht="15.75">
      <c r="A26" s="23"/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ht="36.75" customHeight="1" hidden="1">
      <c r="B27" s="515" t="s">
        <v>60</v>
      </c>
      <c r="C27" s="515"/>
      <c r="D27" s="515"/>
      <c r="E27" s="515"/>
      <c r="F27" s="515"/>
      <c r="J27" s="19"/>
      <c r="K27" s="14"/>
    </row>
    <row r="28" spans="8:10" ht="16.5">
      <c r="H28" s="19"/>
      <c r="I28" s="66" t="str">
        <f ca="1">'Thong tin don vi'!E8&amp;", ngày "&amp;DAY(NOW())&amp;" tháng "&amp;MONTH(NOW())&amp;" năm "&amp;YEAR(NOW())</f>
        <v>Bình Chuẩn, ngày 28 tháng 1 năm 2019</v>
      </c>
      <c r="J28" s="19"/>
    </row>
    <row r="29" spans="2:10" ht="16.5">
      <c r="B29" s="50" t="s">
        <v>12</v>
      </c>
      <c r="C29" s="2"/>
      <c r="D29" s="2"/>
      <c r="H29" s="2"/>
      <c r="I29" s="69" t="s">
        <v>143</v>
      </c>
      <c r="J29" s="2"/>
    </row>
    <row r="30" spans="2:9" ht="16.5">
      <c r="B30" s="53"/>
      <c r="I30" s="52"/>
    </row>
    <row r="31" spans="2:9" ht="16.5">
      <c r="B31" s="53"/>
      <c r="I31" s="53"/>
    </row>
    <row r="32" spans="2:9" ht="16.5">
      <c r="B32" s="53"/>
      <c r="I32" s="53"/>
    </row>
    <row r="33" spans="2:9" ht="16.5">
      <c r="B33" s="53"/>
      <c r="I33" s="53"/>
    </row>
    <row r="34" spans="2:9" ht="16.5">
      <c r="B34" s="50" t="str">
        <f>IF('Thong tin don vi'!E12="","",'Thong tin don vi'!E12)</f>
        <v>B</v>
      </c>
      <c r="I34" s="50" t="str">
        <f>IF('Thong tin don vi'!E10="","",'Thong tin don vi'!E10)</f>
        <v>A</v>
      </c>
    </row>
  </sheetData>
  <sheetProtection/>
  <mergeCells count="13">
    <mergeCell ref="K5:K6"/>
    <mergeCell ref="I5:J5"/>
    <mergeCell ref="D5:D6"/>
    <mergeCell ref="B27:F27"/>
    <mergeCell ref="A5:A6"/>
    <mergeCell ref="B5:B6"/>
    <mergeCell ref="E5:E6"/>
    <mergeCell ref="B2:I2"/>
    <mergeCell ref="B3:I3"/>
    <mergeCell ref="H5:H6"/>
    <mergeCell ref="G5:G6"/>
    <mergeCell ref="F5:F6"/>
    <mergeCell ref="C5:C6"/>
  </mergeCells>
  <printOptions horizontalCentered="1"/>
  <pageMargins left="0" right="0" top="0.17" bottom="0" header="0.17" footer="0.5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8"/>
  <sheetViews>
    <sheetView tabSelected="1" zoomScale="85" zoomScaleNormal="85" zoomScalePageLayoutView="0" workbookViewId="0" topLeftCell="A16">
      <selection activeCell="N35" sqref="N35"/>
    </sheetView>
  </sheetViews>
  <sheetFormatPr defaultColWidth="8.796875" defaultRowHeight="15"/>
  <cols>
    <col min="1" max="1" width="5" style="27" customWidth="1"/>
    <col min="2" max="2" width="23.09765625" style="27" customWidth="1"/>
    <col min="3" max="4" width="6" style="27" customWidth="1"/>
    <col min="5" max="5" width="6.5" style="27" customWidth="1"/>
    <col min="6" max="6" width="6.19921875" style="27" customWidth="1"/>
    <col min="7" max="7" width="7.09765625" style="27" customWidth="1"/>
    <col min="8" max="8" width="6.69921875" style="27" customWidth="1"/>
    <col min="9" max="9" width="6.3984375" style="27" customWidth="1"/>
    <col min="10" max="10" width="9.09765625" style="27" customWidth="1"/>
    <col min="11" max="11" width="8.09765625" style="27" customWidth="1"/>
    <col min="12" max="12" width="7.8984375" style="27" customWidth="1"/>
    <col min="13" max="14" width="8.8984375" style="27" customWidth="1"/>
    <col min="15" max="15" width="9.3984375" style="27" customWidth="1"/>
    <col min="16" max="16" width="20" style="27" customWidth="1"/>
    <col min="17" max="16384" width="9" style="27" customWidth="1"/>
  </cols>
  <sheetData>
    <row r="1" spans="1:22" ht="16.5">
      <c r="A1" s="526" t="str">
        <f ca="1">"DANH SÁCH ĐẢNG VIÊN NĂM HỌC "&amp;IF(MONTH(NOW())&gt;6,YEAR(NOW()),YEAR(NOW())-1)&amp;"-"&amp;IF(MONTH(NOW())&gt;6,YEAR(NOW())+1,YEAR(NOW()))</f>
        <v>DANH SÁCH ĐẢNG VIÊN NĂM HỌC 2018-2019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26"/>
      <c r="R1" s="26"/>
      <c r="S1" s="26"/>
      <c r="T1" s="26"/>
      <c r="U1" s="26"/>
      <c r="V1" s="26"/>
    </row>
    <row r="2" spans="1:16" ht="16.5">
      <c r="A2" s="527" t="str">
        <f ca="1">"ĐƠN VỊ: "&amp;'Thong tin don vi'!E6&amp;" - ĐỢT "&amp;IF(MONTH(NOW())&gt;6,1,2)&amp;" THÁNG "&amp;MONTH(NOW())&amp;"/"&amp;YEAR(NOW())</f>
        <v>ĐƠN VỊ: MẦM NON TƯ THỤC LẠC HỒNG - ĐỢT 2 THÁNG 1/2019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</row>
    <row r="3" ht="17.25" thickBot="1">
      <c r="I3" s="216" t="s">
        <v>192</v>
      </c>
    </row>
    <row r="4" spans="1:16" s="31" customFormat="1" ht="83.25" thickBot="1">
      <c r="A4" s="28" t="s">
        <v>0</v>
      </c>
      <c r="B4" s="217" t="s">
        <v>75</v>
      </c>
      <c r="C4" s="332" t="s">
        <v>287</v>
      </c>
      <c r="D4" s="28" t="s">
        <v>76</v>
      </c>
      <c r="E4" s="29" t="s">
        <v>204</v>
      </c>
      <c r="F4" s="30" t="s">
        <v>176</v>
      </c>
      <c r="G4" s="218" t="s">
        <v>140</v>
      </c>
      <c r="H4" s="29" t="s">
        <v>205</v>
      </c>
      <c r="I4" s="29" t="s">
        <v>206</v>
      </c>
      <c r="J4" s="28" t="s">
        <v>141</v>
      </c>
      <c r="K4" s="29" t="s">
        <v>207</v>
      </c>
      <c r="L4" s="30" t="s">
        <v>208</v>
      </c>
      <c r="M4" s="28" t="s">
        <v>142</v>
      </c>
      <c r="N4" s="29" t="s">
        <v>209</v>
      </c>
      <c r="O4" s="30" t="s">
        <v>210</v>
      </c>
      <c r="P4" s="30" t="s">
        <v>167</v>
      </c>
    </row>
    <row r="5" spans="1:16" ht="16.5">
      <c r="A5" s="32"/>
      <c r="B5" s="219"/>
      <c r="C5" s="333"/>
      <c r="D5" s="32"/>
      <c r="E5" s="33"/>
      <c r="F5" s="34"/>
      <c r="G5" s="220"/>
      <c r="H5" s="33"/>
      <c r="I5" s="33"/>
      <c r="J5" s="32"/>
      <c r="K5" s="33"/>
      <c r="L5" s="34"/>
      <c r="M5" s="32"/>
      <c r="N5" s="33"/>
      <c r="O5" s="34"/>
      <c r="P5" s="34"/>
    </row>
    <row r="6" spans="1:16" ht="16.5">
      <c r="A6" s="35"/>
      <c r="B6" s="221"/>
      <c r="C6" s="334"/>
      <c r="D6" s="35"/>
      <c r="E6" s="36"/>
      <c r="F6" s="37"/>
      <c r="G6" s="222"/>
      <c r="H6" s="36"/>
      <c r="I6" s="36"/>
      <c r="J6" s="35"/>
      <c r="K6" s="36"/>
      <c r="L6" s="37"/>
      <c r="M6" s="35"/>
      <c r="N6" s="36"/>
      <c r="O6" s="37"/>
      <c r="P6" s="37"/>
    </row>
    <row r="7" spans="1:16" ht="16.5">
      <c r="A7" s="35"/>
      <c r="B7" s="221"/>
      <c r="C7" s="334"/>
      <c r="D7" s="35"/>
      <c r="E7" s="36"/>
      <c r="F7" s="37"/>
      <c r="G7" s="222"/>
      <c r="H7" s="36"/>
      <c r="I7" s="36"/>
      <c r="J7" s="35"/>
      <c r="K7" s="36"/>
      <c r="L7" s="37"/>
      <c r="M7" s="35"/>
      <c r="N7" s="36"/>
      <c r="O7" s="37"/>
      <c r="P7" s="37"/>
    </row>
    <row r="8" spans="1:16" ht="16.5">
      <c r="A8" s="35"/>
      <c r="B8" s="221"/>
      <c r="C8" s="334"/>
      <c r="D8" s="35"/>
      <c r="E8" s="36"/>
      <c r="F8" s="37"/>
      <c r="G8" s="222"/>
      <c r="H8" s="36"/>
      <c r="I8" s="36"/>
      <c r="J8" s="35"/>
      <c r="K8" s="36"/>
      <c r="L8" s="37"/>
      <c r="M8" s="35"/>
      <c r="N8" s="36"/>
      <c r="O8" s="37"/>
      <c r="P8" s="37"/>
    </row>
    <row r="9" spans="1:16" ht="16.5">
      <c r="A9" s="35"/>
      <c r="B9" s="221"/>
      <c r="C9" s="334"/>
      <c r="D9" s="35"/>
      <c r="E9" s="36"/>
      <c r="F9" s="37"/>
      <c r="G9" s="222"/>
      <c r="H9" s="36"/>
      <c r="I9" s="36"/>
      <c r="J9" s="35"/>
      <c r="K9" s="36"/>
      <c r="L9" s="37"/>
      <c r="M9" s="35"/>
      <c r="N9" s="36"/>
      <c r="O9" s="37"/>
      <c r="P9" s="37"/>
    </row>
    <row r="10" spans="1:16" ht="16.5">
      <c r="A10" s="35"/>
      <c r="B10" s="221"/>
      <c r="C10" s="334"/>
      <c r="D10" s="35"/>
      <c r="E10" s="36"/>
      <c r="F10" s="37"/>
      <c r="G10" s="222"/>
      <c r="H10" s="36"/>
      <c r="I10" s="36"/>
      <c r="J10" s="35"/>
      <c r="K10" s="36"/>
      <c r="L10" s="37"/>
      <c r="M10" s="35"/>
      <c r="N10" s="36"/>
      <c r="O10" s="37"/>
      <c r="P10" s="37"/>
    </row>
    <row r="11" spans="1:16" ht="16.5">
      <c r="A11" s="35"/>
      <c r="B11" s="221"/>
      <c r="C11" s="334"/>
      <c r="D11" s="35"/>
      <c r="E11" s="36"/>
      <c r="F11" s="37"/>
      <c r="G11" s="222"/>
      <c r="H11" s="36"/>
      <c r="I11" s="36"/>
      <c r="J11" s="35"/>
      <c r="K11" s="36"/>
      <c r="L11" s="37"/>
      <c r="M11" s="35"/>
      <c r="N11" s="36"/>
      <c r="O11" s="37"/>
      <c r="P11" s="37"/>
    </row>
    <row r="12" spans="1:16" ht="16.5">
      <c r="A12" s="35"/>
      <c r="B12" s="221"/>
      <c r="C12" s="334"/>
      <c r="D12" s="35"/>
      <c r="E12" s="36"/>
      <c r="F12" s="37"/>
      <c r="G12" s="222"/>
      <c r="H12" s="36"/>
      <c r="I12" s="36"/>
      <c r="J12" s="35"/>
      <c r="K12" s="36"/>
      <c r="L12" s="37"/>
      <c r="M12" s="35"/>
      <c r="N12" s="36"/>
      <c r="O12" s="37"/>
      <c r="P12" s="37"/>
    </row>
    <row r="13" spans="1:16" ht="16.5">
      <c r="A13" s="35"/>
      <c r="B13" s="221"/>
      <c r="C13" s="334"/>
      <c r="D13" s="35"/>
      <c r="E13" s="36"/>
      <c r="F13" s="37"/>
      <c r="G13" s="222"/>
      <c r="H13" s="36"/>
      <c r="I13" s="36"/>
      <c r="J13" s="35"/>
      <c r="K13" s="36"/>
      <c r="L13" s="37"/>
      <c r="M13" s="35"/>
      <c r="N13" s="36"/>
      <c r="O13" s="37"/>
      <c r="P13" s="37"/>
    </row>
    <row r="14" spans="1:16" ht="16.5">
      <c r="A14" s="35"/>
      <c r="B14" s="221"/>
      <c r="C14" s="334"/>
      <c r="D14" s="35"/>
      <c r="E14" s="36"/>
      <c r="F14" s="37"/>
      <c r="G14" s="222"/>
      <c r="H14" s="36"/>
      <c r="I14" s="36"/>
      <c r="J14" s="35"/>
      <c r="K14" s="36"/>
      <c r="L14" s="37"/>
      <c r="M14" s="35"/>
      <c r="N14" s="36"/>
      <c r="O14" s="37"/>
      <c r="P14" s="37"/>
    </row>
    <row r="15" spans="1:16" ht="16.5">
      <c r="A15" s="35"/>
      <c r="B15" s="221"/>
      <c r="C15" s="334"/>
      <c r="D15" s="35"/>
      <c r="E15" s="36"/>
      <c r="F15" s="37"/>
      <c r="G15" s="222"/>
      <c r="H15" s="36"/>
      <c r="I15" s="36"/>
      <c r="J15" s="35"/>
      <c r="K15" s="36"/>
      <c r="L15" s="37"/>
      <c r="M15" s="35"/>
      <c r="N15" s="36"/>
      <c r="O15" s="37"/>
      <c r="P15" s="37"/>
    </row>
    <row r="16" spans="1:16" ht="16.5">
      <c r="A16" s="35"/>
      <c r="B16" s="221"/>
      <c r="C16" s="334"/>
      <c r="D16" s="35"/>
      <c r="E16" s="36"/>
      <c r="F16" s="37"/>
      <c r="G16" s="222"/>
      <c r="H16" s="36"/>
      <c r="I16" s="36"/>
      <c r="J16" s="35"/>
      <c r="K16" s="36"/>
      <c r="L16" s="37"/>
      <c r="M16" s="35"/>
      <c r="N16" s="36"/>
      <c r="O16" s="37"/>
      <c r="P16" s="37"/>
    </row>
    <row r="17" spans="1:16" ht="16.5">
      <c r="A17" s="35"/>
      <c r="B17" s="221"/>
      <c r="C17" s="334"/>
      <c r="D17" s="35"/>
      <c r="E17" s="36"/>
      <c r="F17" s="37"/>
      <c r="G17" s="222"/>
      <c r="H17" s="36"/>
      <c r="I17" s="36"/>
      <c r="J17" s="35"/>
      <c r="K17" s="36"/>
      <c r="L17" s="37"/>
      <c r="M17" s="35"/>
      <c r="N17" s="36"/>
      <c r="O17" s="37"/>
      <c r="P17" s="37"/>
    </row>
    <row r="18" spans="1:16" ht="16.5">
      <c r="A18" s="35"/>
      <c r="B18" s="221"/>
      <c r="C18" s="334"/>
      <c r="D18" s="35"/>
      <c r="E18" s="36"/>
      <c r="F18" s="37"/>
      <c r="G18" s="222"/>
      <c r="H18" s="36"/>
      <c r="I18" s="36"/>
      <c r="J18" s="35"/>
      <c r="K18" s="36"/>
      <c r="L18" s="37"/>
      <c r="M18" s="35"/>
      <c r="N18" s="36"/>
      <c r="O18" s="37"/>
      <c r="P18" s="37"/>
    </row>
    <row r="19" spans="1:16" ht="16.5">
      <c r="A19" s="35"/>
      <c r="B19" s="221"/>
      <c r="C19" s="334"/>
      <c r="D19" s="35"/>
      <c r="E19" s="36"/>
      <c r="F19" s="37"/>
      <c r="G19" s="222"/>
      <c r="H19" s="36"/>
      <c r="I19" s="36"/>
      <c r="J19" s="35"/>
      <c r="K19" s="36"/>
      <c r="L19" s="37"/>
      <c r="M19" s="35"/>
      <c r="N19" s="36"/>
      <c r="O19" s="37"/>
      <c r="P19" s="37"/>
    </row>
    <row r="20" spans="1:16" ht="16.5">
      <c r="A20" s="35"/>
      <c r="B20" s="221"/>
      <c r="C20" s="334"/>
      <c r="D20" s="35"/>
      <c r="E20" s="36"/>
      <c r="F20" s="37"/>
      <c r="G20" s="222"/>
      <c r="H20" s="36"/>
      <c r="I20" s="36"/>
      <c r="J20" s="35"/>
      <c r="K20" s="36"/>
      <c r="L20" s="37"/>
      <c r="M20" s="35"/>
      <c r="N20" s="36"/>
      <c r="O20" s="37"/>
      <c r="P20" s="37"/>
    </row>
    <row r="21" spans="1:16" ht="17.25" thickBot="1">
      <c r="A21" s="38"/>
      <c r="B21" s="223"/>
      <c r="C21" s="335"/>
      <c r="D21" s="38"/>
      <c r="E21" s="39"/>
      <c r="F21" s="40"/>
      <c r="G21" s="224"/>
      <c r="H21" s="39"/>
      <c r="I21" s="39"/>
      <c r="J21" s="38"/>
      <c r="K21" s="39"/>
      <c r="L21" s="40"/>
      <c r="M21" s="38"/>
      <c r="N21" s="39"/>
      <c r="O21" s="40"/>
      <c r="P21" s="40"/>
    </row>
    <row r="22" s="41" customFormat="1" ht="16.5">
      <c r="O22" s="66"/>
    </row>
    <row r="23" spans="3:15" s="41" customFormat="1" ht="16.5">
      <c r="C23" s="50"/>
      <c r="D23" s="50"/>
      <c r="E23" s="50"/>
      <c r="N23" s="66" t="str">
        <f ca="1">'Thong tin don vi'!E8&amp;", ngày "&amp;DAY(NOW())&amp;" tháng "&amp;MONTH(NOW())&amp;" năm "&amp;YEAR(NOW())</f>
        <v>Bình Chuẩn, ngày 28 tháng 1 năm 2019</v>
      </c>
      <c r="O23" s="69"/>
    </row>
    <row r="24" spans="2:15" s="41" customFormat="1" ht="16.5">
      <c r="B24" s="50" t="s">
        <v>12</v>
      </c>
      <c r="C24" s="53"/>
      <c r="D24" s="53"/>
      <c r="E24" s="53"/>
      <c r="N24" s="69" t="s">
        <v>143</v>
      </c>
      <c r="O24" s="52"/>
    </row>
    <row r="25" spans="2:15" s="41" customFormat="1" ht="16.5">
      <c r="B25" s="53"/>
      <c r="C25" s="53"/>
      <c r="D25" s="53"/>
      <c r="E25" s="53"/>
      <c r="O25" s="53"/>
    </row>
    <row r="26" spans="2:15" s="41" customFormat="1" ht="16.5">
      <c r="B26" s="53"/>
      <c r="C26" s="53"/>
      <c r="D26" s="53"/>
      <c r="E26" s="53"/>
      <c r="O26" s="53"/>
    </row>
    <row r="27" spans="2:15" s="41" customFormat="1" ht="16.5">
      <c r="B27" s="53"/>
      <c r="C27" s="53"/>
      <c r="D27" s="53"/>
      <c r="E27" s="53"/>
      <c r="O27" s="53"/>
    </row>
    <row r="28" spans="2:15" s="41" customFormat="1" ht="16.5">
      <c r="B28" s="50" t="str">
        <f>IF('Thong tin don vi'!E12="","",'Thong tin don vi'!E12)</f>
        <v>B</v>
      </c>
      <c r="C28" s="50"/>
      <c r="D28" s="50"/>
      <c r="E28" s="50"/>
      <c r="N28" s="225" t="str">
        <f>IF('Thong tin don vi'!E10="","",'Thong tin don vi'!E10)</f>
        <v>A</v>
      </c>
      <c r="O28" s="50"/>
    </row>
    <row r="29" s="41" customFormat="1" ht="16.5"/>
  </sheetData>
  <sheetProtection/>
  <mergeCells count="2">
    <mergeCell ref="A1:P1"/>
    <mergeCell ref="A2:P2"/>
  </mergeCells>
  <printOptions/>
  <pageMargins left="0.28" right="0.2" top="0.31" bottom="0.24" header="0.3" footer="0.3"/>
  <pageSetup horizontalDpi="300" verticalDpi="300" orientation="landscape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6"/>
  <sheetViews>
    <sheetView zoomScale="96" zoomScaleNormal="96" zoomScaleSheetLayoutView="130" zoomScalePageLayoutView="0" workbookViewId="0" topLeftCell="E1">
      <selection activeCell="E15" sqref="E15"/>
    </sheetView>
  </sheetViews>
  <sheetFormatPr defaultColWidth="28.5" defaultRowHeight="15"/>
  <cols>
    <col min="1" max="1" width="38.09765625" style="44" hidden="1" customWidth="1"/>
    <col min="2" max="2" width="24.59765625" style="44" hidden="1" customWidth="1"/>
    <col min="3" max="3" width="26.8984375" style="44" hidden="1" customWidth="1"/>
    <col min="4" max="4" width="18.69921875" style="44" hidden="1" customWidth="1"/>
    <col min="5" max="5" width="113.59765625" style="44" customWidth="1"/>
    <col min="6" max="8" width="28.5" style="44" hidden="1" customWidth="1"/>
    <col min="9" max="16384" width="28.5" style="44" customWidth="1"/>
  </cols>
  <sheetData>
    <row r="1" spans="1:5" ht="17.25" thickBot="1">
      <c r="A1" s="42" t="s">
        <v>144</v>
      </c>
      <c r="B1" s="43" t="s">
        <v>145</v>
      </c>
      <c r="E1" s="45" t="s">
        <v>146</v>
      </c>
    </row>
    <row r="2" spans="1:5" ht="16.5" hidden="1">
      <c r="A2" s="212" t="s">
        <v>211</v>
      </c>
      <c r="B2" s="215" t="s">
        <v>147</v>
      </c>
      <c r="E2" s="45"/>
    </row>
    <row r="3" spans="1:2" ht="16.5" hidden="1">
      <c r="A3" s="212" t="s">
        <v>212</v>
      </c>
      <c r="B3" s="215" t="s">
        <v>147</v>
      </c>
    </row>
    <row r="4" spans="1:2" ht="17.25" hidden="1" thickBot="1">
      <c r="A4" s="212" t="s">
        <v>203</v>
      </c>
      <c r="B4" s="215" t="s">
        <v>147</v>
      </c>
    </row>
    <row r="5" spans="1:8" ht="33.75" customHeight="1">
      <c r="A5" s="46" t="s">
        <v>283</v>
      </c>
      <c r="B5" s="47" t="s">
        <v>147</v>
      </c>
      <c r="E5" s="198" t="s">
        <v>148</v>
      </c>
      <c r="H5" s="44" t="s">
        <v>152</v>
      </c>
    </row>
    <row r="6" spans="1:8" ht="33.75" customHeight="1">
      <c r="A6" s="46" t="s">
        <v>286</v>
      </c>
      <c r="B6" s="47" t="s">
        <v>147</v>
      </c>
      <c r="E6" s="196" t="s">
        <v>213</v>
      </c>
      <c r="F6" s="44" t="str">
        <f>IF(_xlfn.COUNTIFS($A$3:$A$113,E6)=0,"NHOM",VLOOKUP(E6,A3:B113,2,0))</f>
        <v>NHOM</v>
      </c>
      <c r="H6" s="44" t="s">
        <v>153</v>
      </c>
    </row>
    <row r="7" spans="1:8" ht="33.75" customHeight="1">
      <c r="A7" s="46" t="s">
        <v>223</v>
      </c>
      <c r="B7" s="47" t="s">
        <v>147</v>
      </c>
      <c r="E7" s="199" t="s">
        <v>164</v>
      </c>
      <c r="H7" s="44" t="s">
        <v>154</v>
      </c>
    </row>
    <row r="8" spans="1:8" ht="33.75" customHeight="1">
      <c r="A8" s="46" t="s">
        <v>223</v>
      </c>
      <c r="B8" s="47" t="s">
        <v>147</v>
      </c>
      <c r="E8" s="196" t="s">
        <v>158</v>
      </c>
      <c r="H8" s="44" t="s">
        <v>155</v>
      </c>
    </row>
    <row r="9" spans="1:8" ht="33.75" customHeight="1">
      <c r="A9" s="46" t="s">
        <v>225</v>
      </c>
      <c r="B9" s="47" t="s">
        <v>147</v>
      </c>
      <c r="E9" s="199" t="s">
        <v>150</v>
      </c>
      <c r="H9" s="44" t="s">
        <v>156</v>
      </c>
    </row>
    <row r="10" spans="1:8" ht="33.75" customHeight="1">
      <c r="A10" s="46" t="s">
        <v>226</v>
      </c>
      <c r="B10" s="47" t="s">
        <v>147</v>
      </c>
      <c r="E10" s="196" t="s">
        <v>46</v>
      </c>
      <c r="H10" s="44" t="s">
        <v>149</v>
      </c>
    </row>
    <row r="11" spans="1:8" ht="33.75" customHeight="1">
      <c r="A11" s="46" t="s">
        <v>227</v>
      </c>
      <c r="B11" s="47" t="s">
        <v>147</v>
      </c>
      <c r="E11" s="199" t="s">
        <v>151</v>
      </c>
      <c r="H11" s="44" t="s">
        <v>157</v>
      </c>
    </row>
    <row r="12" spans="1:8" ht="33.75" customHeight="1" thickBot="1">
      <c r="A12" s="46" t="s">
        <v>228</v>
      </c>
      <c r="B12" s="47" t="s">
        <v>147</v>
      </c>
      <c r="E12" s="197" t="s">
        <v>47</v>
      </c>
      <c r="H12" s="44" t="s">
        <v>158</v>
      </c>
    </row>
    <row r="13" spans="1:8" ht="33.75" customHeight="1" hidden="1">
      <c r="A13" s="46" t="s">
        <v>224</v>
      </c>
      <c r="B13" s="47" t="s">
        <v>147</v>
      </c>
      <c r="E13" s="48"/>
      <c r="H13" s="44" t="s">
        <v>159</v>
      </c>
    </row>
    <row r="14" spans="1:8" ht="16.5">
      <c r="A14" s="46" t="s">
        <v>229</v>
      </c>
      <c r="B14" s="47" t="s">
        <v>147</v>
      </c>
      <c r="H14" s="44" t="s">
        <v>160</v>
      </c>
    </row>
    <row r="15" spans="1:8" ht="16.5">
      <c r="A15" s="46" t="s">
        <v>230</v>
      </c>
      <c r="B15" s="47" t="s">
        <v>147</v>
      </c>
      <c r="H15" s="44" t="s">
        <v>161</v>
      </c>
    </row>
    <row r="16" spans="1:2" ht="16.5">
      <c r="A16" s="46" t="s">
        <v>231</v>
      </c>
      <c r="B16" s="47" t="s">
        <v>147</v>
      </c>
    </row>
    <row r="17" spans="1:2" ht="16.5">
      <c r="A17" s="46" t="s">
        <v>232</v>
      </c>
      <c r="B17" s="47" t="s">
        <v>147</v>
      </c>
    </row>
    <row r="18" spans="1:2" ht="16.5">
      <c r="A18" s="46" t="s">
        <v>233</v>
      </c>
      <c r="B18" s="47" t="s">
        <v>147</v>
      </c>
    </row>
    <row r="19" spans="1:2" ht="16.5">
      <c r="A19" s="46" t="s">
        <v>234</v>
      </c>
      <c r="B19" s="47" t="s">
        <v>147</v>
      </c>
    </row>
    <row r="20" spans="1:2" ht="16.5">
      <c r="A20" s="46" t="s">
        <v>235</v>
      </c>
      <c r="B20" s="213" t="s">
        <v>147</v>
      </c>
    </row>
    <row r="21" spans="1:2" ht="16.5">
      <c r="A21" s="46" t="s">
        <v>236</v>
      </c>
      <c r="B21" s="47" t="s">
        <v>147</v>
      </c>
    </row>
    <row r="22" spans="1:2" ht="16.5">
      <c r="A22" s="46" t="s">
        <v>237</v>
      </c>
      <c r="B22" s="47" t="s">
        <v>147</v>
      </c>
    </row>
    <row r="23" spans="1:2" ht="16.5">
      <c r="A23" s="46" t="s">
        <v>238</v>
      </c>
      <c r="B23" s="47" t="s">
        <v>147</v>
      </c>
    </row>
    <row r="24" spans="1:2" ht="16.5">
      <c r="A24" s="46" t="s">
        <v>285</v>
      </c>
      <c r="B24" s="47" t="s">
        <v>147</v>
      </c>
    </row>
    <row r="25" spans="1:2" ht="16.5">
      <c r="A25" s="46" t="s">
        <v>239</v>
      </c>
      <c r="B25" s="47" t="s">
        <v>147</v>
      </c>
    </row>
    <row r="26" spans="1:2" ht="16.5">
      <c r="A26" s="46" t="s">
        <v>240</v>
      </c>
      <c r="B26" s="47" t="s">
        <v>147</v>
      </c>
    </row>
    <row r="27" spans="1:2" ht="16.5">
      <c r="A27" s="46" t="s">
        <v>241</v>
      </c>
      <c r="B27" s="47" t="s">
        <v>147</v>
      </c>
    </row>
    <row r="28" spans="1:2" ht="16.5">
      <c r="A28" s="46" t="s">
        <v>242</v>
      </c>
      <c r="B28" s="47" t="s">
        <v>147</v>
      </c>
    </row>
    <row r="29" spans="1:2" ht="16.5">
      <c r="A29" s="46" t="s">
        <v>284</v>
      </c>
      <c r="B29" s="47" t="s">
        <v>147</v>
      </c>
    </row>
    <row r="30" spans="1:2" ht="16.5">
      <c r="A30" s="46" t="s">
        <v>243</v>
      </c>
      <c r="B30" s="47" t="s">
        <v>147</v>
      </c>
    </row>
    <row r="31" spans="1:2" ht="16.5">
      <c r="A31" s="46" t="s">
        <v>244</v>
      </c>
      <c r="B31" s="47" t="s">
        <v>147</v>
      </c>
    </row>
    <row r="32" spans="1:2" ht="16.5">
      <c r="A32" s="46" t="s">
        <v>245</v>
      </c>
      <c r="B32" s="47" t="s">
        <v>147</v>
      </c>
    </row>
    <row r="33" spans="1:2" ht="16.5">
      <c r="A33" s="46" t="s">
        <v>246</v>
      </c>
      <c r="B33" s="47" t="s">
        <v>147</v>
      </c>
    </row>
    <row r="34" spans="1:2" ht="16.5">
      <c r="A34" s="46" t="s">
        <v>247</v>
      </c>
      <c r="B34" s="47" t="s">
        <v>147</v>
      </c>
    </row>
    <row r="35" spans="1:2" ht="16.5">
      <c r="A35" s="46" t="s">
        <v>248</v>
      </c>
      <c r="B35" s="47" t="s">
        <v>147</v>
      </c>
    </row>
    <row r="36" spans="1:2" ht="16.5">
      <c r="A36" s="46" t="s">
        <v>249</v>
      </c>
      <c r="B36" s="47" t="s">
        <v>147</v>
      </c>
    </row>
    <row r="37" spans="1:2" ht="16.5">
      <c r="A37" s="46" t="s">
        <v>250</v>
      </c>
      <c r="B37" s="47" t="s">
        <v>147</v>
      </c>
    </row>
    <row r="38" spans="1:2" ht="16.5">
      <c r="A38" s="46" t="s">
        <v>251</v>
      </c>
      <c r="B38" s="47" t="s">
        <v>147</v>
      </c>
    </row>
    <row r="39" spans="1:2" ht="16.5">
      <c r="A39" s="46" t="s">
        <v>252</v>
      </c>
      <c r="B39" s="47" t="s">
        <v>147</v>
      </c>
    </row>
    <row r="40" spans="1:2" ht="16.5">
      <c r="A40" s="46" t="s">
        <v>253</v>
      </c>
      <c r="B40" s="47" t="s">
        <v>147</v>
      </c>
    </row>
    <row r="41" spans="1:2" ht="16.5">
      <c r="A41" s="46" t="s">
        <v>254</v>
      </c>
      <c r="B41" s="47" t="s">
        <v>147</v>
      </c>
    </row>
    <row r="42" spans="1:2" ht="16.5">
      <c r="A42" s="46" t="s">
        <v>255</v>
      </c>
      <c r="B42" s="47" t="s">
        <v>147</v>
      </c>
    </row>
    <row r="43" spans="1:2" ht="16.5">
      <c r="A43" s="46" t="s">
        <v>256</v>
      </c>
      <c r="B43" s="47" t="s">
        <v>147</v>
      </c>
    </row>
    <row r="44" spans="1:2" ht="16.5">
      <c r="A44" s="46" t="s">
        <v>257</v>
      </c>
      <c r="B44" s="47" t="s">
        <v>147</v>
      </c>
    </row>
    <row r="45" spans="1:2" ht="16.5">
      <c r="A45" s="46" t="s">
        <v>258</v>
      </c>
      <c r="B45" s="47" t="s">
        <v>147</v>
      </c>
    </row>
    <row r="46" spans="1:2" ht="16.5">
      <c r="A46" s="46" t="s">
        <v>259</v>
      </c>
      <c r="B46" s="47" t="s">
        <v>147</v>
      </c>
    </row>
    <row r="47" spans="1:2" ht="16.5">
      <c r="A47" s="46" t="s">
        <v>260</v>
      </c>
      <c r="B47" s="47" t="s">
        <v>147</v>
      </c>
    </row>
    <row r="48" spans="1:2" ht="16.5">
      <c r="A48" s="46" t="s">
        <v>261</v>
      </c>
      <c r="B48" s="47" t="s">
        <v>147</v>
      </c>
    </row>
    <row r="49" spans="1:2" ht="16.5">
      <c r="A49" s="213" t="s">
        <v>262</v>
      </c>
      <c r="B49" s="47" t="s">
        <v>147</v>
      </c>
    </row>
    <row r="50" spans="1:2" ht="16.5">
      <c r="A50" s="213" t="s">
        <v>263</v>
      </c>
      <c r="B50" s="213" t="s">
        <v>147</v>
      </c>
    </row>
    <row r="51" spans="1:2" ht="16.5">
      <c r="A51" s="213" t="s">
        <v>264</v>
      </c>
      <c r="B51" s="213" t="s">
        <v>147</v>
      </c>
    </row>
    <row r="52" spans="1:2" ht="16.5">
      <c r="A52" s="213" t="s">
        <v>265</v>
      </c>
      <c r="B52" s="213" t="s">
        <v>147</v>
      </c>
    </row>
    <row r="53" spans="1:2" ht="16.5">
      <c r="A53" s="44" t="s">
        <v>266</v>
      </c>
      <c r="B53" s="213" t="s">
        <v>147</v>
      </c>
    </row>
    <row r="54" spans="1:2" ht="16.5">
      <c r="A54" s="44" t="s">
        <v>267</v>
      </c>
      <c r="B54" s="213" t="s">
        <v>147</v>
      </c>
    </row>
    <row r="55" spans="1:2" ht="16.5">
      <c r="A55" s="213" t="s">
        <v>268</v>
      </c>
      <c r="B55" s="44" t="s">
        <v>147</v>
      </c>
    </row>
    <row r="56" spans="1:2" ht="16.5">
      <c r="A56" s="213" t="s">
        <v>269</v>
      </c>
      <c r="B56" s="44" t="s">
        <v>147</v>
      </c>
    </row>
    <row r="57" spans="1:2" ht="16.5">
      <c r="A57" s="213" t="s">
        <v>270</v>
      </c>
      <c r="B57" s="213" t="s">
        <v>147</v>
      </c>
    </row>
    <row r="58" spans="1:2" ht="16.5">
      <c r="A58" s="213" t="s">
        <v>271</v>
      </c>
      <c r="B58" s="213" t="s">
        <v>147</v>
      </c>
    </row>
    <row r="59" spans="1:2" ht="16.5">
      <c r="A59" s="213" t="s">
        <v>272</v>
      </c>
      <c r="B59" s="213" t="s">
        <v>147</v>
      </c>
    </row>
    <row r="60" spans="1:2" ht="16.5">
      <c r="A60" s="213" t="s">
        <v>273</v>
      </c>
      <c r="B60" s="213" t="s">
        <v>147</v>
      </c>
    </row>
    <row r="61" spans="1:2" ht="16.5">
      <c r="A61" s="213" t="s">
        <v>274</v>
      </c>
      <c r="B61" s="213" t="s">
        <v>147</v>
      </c>
    </row>
    <row r="62" spans="1:2" ht="16.5">
      <c r="A62" s="44" t="s">
        <v>275</v>
      </c>
      <c r="B62" s="44" t="s">
        <v>147</v>
      </c>
    </row>
    <row r="63" spans="1:2" ht="16.5">
      <c r="A63" s="44" t="s">
        <v>276</v>
      </c>
      <c r="B63" s="213" t="s">
        <v>147</v>
      </c>
    </row>
    <row r="64" spans="1:2" ht="16.5">
      <c r="A64" s="213" t="s">
        <v>277</v>
      </c>
      <c r="B64" s="44" t="s">
        <v>147</v>
      </c>
    </row>
    <row r="65" spans="1:2" ht="16.5">
      <c r="A65" s="214" t="s">
        <v>278</v>
      </c>
      <c r="B65" s="44" t="s">
        <v>147</v>
      </c>
    </row>
    <row r="66" spans="1:2" ht="16.5">
      <c r="A66" s="213" t="s">
        <v>279</v>
      </c>
      <c r="B66" s="44" t="s">
        <v>147</v>
      </c>
    </row>
    <row r="67" spans="1:2" ht="16.5">
      <c r="A67" s="213" t="s">
        <v>280</v>
      </c>
      <c r="B67" s="44" t="s">
        <v>147</v>
      </c>
    </row>
    <row r="68" spans="1:2" ht="16.5">
      <c r="A68" s="213" t="s">
        <v>281</v>
      </c>
      <c r="B68" s="44" t="s">
        <v>147</v>
      </c>
    </row>
    <row r="69" spans="1:2" ht="16.5">
      <c r="A69" s="213" t="s">
        <v>282</v>
      </c>
      <c r="B69" s="44" t="s">
        <v>147</v>
      </c>
    </row>
    <row r="70" spans="1:2" ht="16.5">
      <c r="A70" s="213" t="s">
        <v>216</v>
      </c>
      <c r="B70" s="44" t="s">
        <v>4</v>
      </c>
    </row>
    <row r="71" spans="1:2" ht="16.5">
      <c r="A71" s="213" t="s">
        <v>217</v>
      </c>
      <c r="B71" s="213" t="s">
        <v>4</v>
      </c>
    </row>
    <row r="72" spans="1:2" ht="16.5">
      <c r="A72" s="213" t="s">
        <v>218</v>
      </c>
      <c r="B72" s="214" t="s">
        <v>4</v>
      </c>
    </row>
    <row r="73" spans="1:2" ht="16.5">
      <c r="A73" s="213" t="s">
        <v>219</v>
      </c>
      <c r="B73" s="213" t="s">
        <v>4</v>
      </c>
    </row>
    <row r="74" spans="1:2" ht="16.5">
      <c r="A74" s="213" t="s">
        <v>220</v>
      </c>
      <c r="B74" s="213" t="s">
        <v>4</v>
      </c>
    </row>
    <row r="75" spans="1:2" ht="16.5">
      <c r="A75" s="213" t="s">
        <v>221</v>
      </c>
      <c r="B75" s="213" t="s">
        <v>4</v>
      </c>
    </row>
    <row r="76" spans="1:2" ht="16.5">
      <c r="A76" s="213" t="s">
        <v>222</v>
      </c>
      <c r="B76" s="213" t="s">
        <v>4</v>
      </c>
    </row>
    <row r="77" spans="1:2" ht="16.5">
      <c r="A77" s="44" t="s">
        <v>193</v>
      </c>
      <c r="B77" s="44" t="s">
        <v>147</v>
      </c>
    </row>
    <row r="78" spans="1:2" ht="16.5">
      <c r="A78" s="44" t="s">
        <v>194</v>
      </c>
      <c r="B78" s="44" t="s">
        <v>147</v>
      </c>
    </row>
    <row r="79" spans="1:2" ht="16.5">
      <c r="A79" s="44" t="s">
        <v>195</v>
      </c>
      <c r="B79" s="44" t="s">
        <v>147</v>
      </c>
    </row>
    <row r="80" spans="1:2" ht="16.5">
      <c r="A80" s="44" t="s">
        <v>196</v>
      </c>
      <c r="B80" s="44" t="s">
        <v>147</v>
      </c>
    </row>
    <row r="81" spans="1:2" ht="16.5">
      <c r="A81" s="44" t="s">
        <v>197</v>
      </c>
      <c r="B81" s="44" t="s">
        <v>147</v>
      </c>
    </row>
    <row r="82" spans="1:2" ht="16.5">
      <c r="A82" s="44" t="s">
        <v>198</v>
      </c>
      <c r="B82" s="44" t="s">
        <v>147</v>
      </c>
    </row>
    <row r="83" spans="1:2" ht="16.5">
      <c r="A83" s="44" t="s">
        <v>199</v>
      </c>
      <c r="B83" s="44" t="s">
        <v>147</v>
      </c>
    </row>
    <row r="84" spans="1:2" ht="16.5">
      <c r="A84" s="44" t="s">
        <v>200</v>
      </c>
      <c r="B84" s="44" t="s">
        <v>147</v>
      </c>
    </row>
    <row r="85" spans="1:2" ht="16.5">
      <c r="A85" s="44" t="s">
        <v>201</v>
      </c>
      <c r="B85" s="44" t="s">
        <v>147</v>
      </c>
    </row>
    <row r="86" spans="1:2" ht="16.5">
      <c r="A86" s="44" t="s">
        <v>202</v>
      </c>
      <c r="B86" s="44" t="s">
        <v>147</v>
      </c>
    </row>
  </sheetData>
  <sheetProtection/>
  <dataValidations count="2">
    <dataValidation type="list" allowBlank="1" showInputMessage="1" showErrorMessage="1" sqref="E6">
      <formula1>danhsach</formula1>
    </dataValidation>
    <dataValidation type="list" allowBlank="1" showInputMessage="1" showErrorMessage="1" sqref="E8">
      <formula1>phuongxa</formula1>
    </dataValidation>
  </dataValidations>
  <printOptions/>
  <pageMargins left="0.7" right="0.7" top="0.75" bottom="0.75" header="0.3" footer="0.3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VTB Computer Co.,Ltd.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Ulysses R. Gotera</dc:creator>
  <cp:keywords/>
  <dc:description/>
  <cp:lastModifiedBy>ASUS</cp:lastModifiedBy>
  <cp:lastPrinted>2019-01-28T01:22:19Z</cp:lastPrinted>
  <dcterms:created xsi:type="dcterms:W3CDTF">2002-09-30T07:08:53Z</dcterms:created>
  <dcterms:modified xsi:type="dcterms:W3CDTF">2019-01-28T01:41:13Z</dcterms:modified>
  <cp:category/>
  <cp:version/>
  <cp:contentType/>
  <cp:contentStatus/>
</cp:coreProperties>
</file>